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G:\ACCOUNTS\GROUP CAPITAL\PILLAR 3 CRR\Pillar III - 30 June 2023\publish\"/>
    </mc:Choice>
  </mc:AlternateContent>
  <xr:revisionPtr revIDLastSave="0" documentId="8_{A913F1E1-1A72-44CF-8BCA-540AC28FC72E}" xr6:coauthVersionLast="47" xr6:coauthVersionMax="47" xr10:uidLastSave="{00000000-0000-0000-0000-000000000000}"/>
  <bookViews>
    <workbookView xWindow="25080" yWindow="-120" windowWidth="25440" windowHeight="15390" tabRatio="864" xr2:uid="{A4F3C390-0508-4425-8696-DF730E5B11B4}"/>
  </bookViews>
  <sheets>
    <sheet name="Cover" sheetId="113" r:id="rId1"/>
    <sheet name="Contents" sheetId="1" r:id="rId2"/>
    <sheet name="Forward-Looking Statements" sheetId="131" r:id="rId3"/>
    <sheet name="Introduction" sheetId="106" r:id="rId4"/>
    <sheet name="Key metrics" sheetId="2" r:id="rId5"/>
    <sheet name="Own Funds" sheetId="108" r:id="rId6"/>
    <sheet name="EU CC2 " sheetId="89" r:id="rId7"/>
    <sheet name="EU CC1" sheetId="90" r:id="rId8"/>
    <sheet name="EU CC1 Commentary" sheetId="122" r:id="rId9"/>
    <sheet name="IFRS9 FL" sheetId="126" r:id="rId10"/>
    <sheet name="EU OV1" sheetId="37" r:id="rId11"/>
    <sheet name="Countercyclical Capital Buffers" sheetId="127" r:id="rId12"/>
    <sheet name="EU CCyB1" sheetId="123" r:id="rId13"/>
    <sheet name="EU CCyB2" sheetId="130" r:id="rId14"/>
    <sheet name="Credit Risk" sheetId="107" r:id="rId15"/>
    <sheet name="EU CR1" sheetId="6" r:id="rId16"/>
    <sheet name="EU CQ4" sheetId="129" r:id="rId17"/>
    <sheet name="EU CQ5" sheetId="8" r:id="rId18"/>
    <sheet name="EU CR2" sheetId="128" r:id="rId19"/>
    <sheet name="EU CR2a" sheetId="10" r:id="rId20"/>
    <sheet name="EU CQ7" sheetId="9" r:id="rId21"/>
    <sheet name="EU CQ8" sheetId="11" r:id="rId22"/>
    <sheet name="EU CQ6" sheetId="12" r:id="rId23"/>
    <sheet name="EU CQ1" sheetId="15" r:id="rId24"/>
    <sheet name="EU CQ2" sheetId="16" r:id="rId25"/>
    <sheet name="EU CR1-A" sheetId="100" r:id="rId26"/>
    <sheet name="EU CR3" sheetId="101" r:id="rId27"/>
    <sheet name="SA-CR &amp; SA-CCR" sheetId="115" r:id="rId28"/>
    <sheet name="EU CR4" sheetId="63" r:id="rId29"/>
    <sheet name="EU CR5" sheetId="62" r:id="rId30"/>
    <sheet name="EU CCR1" sheetId="44" r:id="rId31"/>
    <sheet name="EU CCR2" sheetId="48" r:id="rId32"/>
    <sheet name="EU CCR3" sheetId="46" r:id="rId33"/>
    <sheet name="EU CCR5" sheetId="70" r:id="rId34"/>
    <sheet name="EU CCR8" sheetId="45" r:id="rId35"/>
    <sheet name="IRRBB" sheetId="114" r:id="rId36"/>
    <sheet name="EU IRRBB1" sheetId="102" r:id="rId37"/>
    <sheet name="Securitisation" sheetId="125" r:id="rId38"/>
    <sheet name="EU SEC1" sheetId="103" r:id="rId39"/>
    <sheet name="EU SEC3" sheetId="104" r:id="rId40"/>
    <sheet name="EU SEC5" sheetId="105" r:id="rId41"/>
    <sheet name="ESG" sheetId="145" r:id="rId42"/>
    <sheet name="ESG Template 1" sheetId="139" r:id="rId43"/>
    <sheet name="ESG Template 2" sheetId="140" r:id="rId44"/>
    <sheet name="ESG Template 5" sheetId="141" r:id="rId45"/>
    <sheet name="ESG Template 10" sheetId="142" r:id="rId46"/>
    <sheet name="Leverage" sheetId="109" r:id="rId47"/>
    <sheet name="EU LR1 - LRSum" sheetId="41" r:id="rId48"/>
    <sheet name="EU LR2 - LRCom" sheetId="42" r:id="rId49"/>
    <sheet name="EU LR3 - LRSpl" sheetId="43" r:id="rId50"/>
    <sheet name="Liquidity" sheetId="112" r:id="rId51"/>
    <sheet name="EU LIQ1" sheetId="67" r:id="rId52"/>
    <sheet name="EU LIQB" sheetId="98" r:id="rId53"/>
    <sheet name="EU LIQ2" sheetId="99" r:id="rId54"/>
    <sheet name="Appendix I" sheetId="132" r:id="rId55"/>
  </sheets>
  <externalReferences>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xlnm._FilterDatabase" localSheetId="1">Contents!$A$3:$B$57</definedName>
    <definedName name="_Toc68685997" localSheetId="14">'Credit Risk'!$A$3</definedName>
    <definedName name="_xlnm.Print_Area" localSheetId="1">Contents!$A$1:$E$60</definedName>
    <definedName name="_xlnm.Print_Area" localSheetId="11">'Countercyclical Capital Buffers'!$A$1:$B$9</definedName>
    <definedName name="_xlnm.Print_Area" localSheetId="0">Cover!$A$1:$I$27</definedName>
    <definedName name="_xlnm.Print_Area" localSheetId="14">'Credit Risk'!$A$1:$B$47</definedName>
    <definedName name="_xlnm.Print_Area" localSheetId="41">ESG!$A$1:$B$20</definedName>
    <definedName name="_xlnm.Print_Area" localSheetId="42">'ESG Template 1'!$A$1:$R$137</definedName>
    <definedName name="_xlnm.Print_Area" localSheetId="45">'ESG Template 10'!$A$1:$H$43</definedName>
    <definedName name="_xlnm.Print_Area" localSheetId="43">'ESG Template 2'!$A$1:$R$54</definedName>
    <definedName name="_xlnm.Print_Area" localSheetId="44">'ESG Template 5'!$A$1:$P$56</definedName>
    <definedName name="_xlnm.Print_Area" localSheetId="8">'EU CC1 Commentary'!$A$1:$F$41</definedName>
    <definedName name="_xlnm.Print_Area" localSheetId="6">'EU CC2 '!$A$1:$F$94</definedName>
    <definedName name="_xlnm.Print_Area" localSheetId="30">'EU CCR1'!$A$1:$K$41</definedName>
    <definedName name="_xlnm.Print_Area" localSheetId="31">'EU CCR2'!$A$1:$E$28</definedName>
    <definedName name="_xlnm.Print_Area" localSheetId="32">'EU CCR3'!$A$1:$O$41</definedName>
    <definedName name="_xlnm.Print_Area" localSheetId="33">'EU CCR5'!$A$1:$K$38</definedName>
    <definedName name="_xlnm.Print_Area" localSheetId="34">'EU CCR8'!$A$1:$E$56</definedName>
    <definedName name="_xlnm.Print_Area" localSheetId="12">'EU CCyB1'!$A$1:$P$87</definedName>
    <definedName name="_xlnm.Print_Area" localSheetId="16">'EU CQ4'!$A$1:$J$57</definedName>
    <definedName name="_xlnm.Print_Area" localSheetId="15">'EU CR1'!$A$1:$R$77</definedName>
    <definedName name="_xlnm.Print_Area" localSheetId="25">'EU CR1-A'!$A$1:$I$23</definedName>
    <definedName name="_xlnm.Print_Area" localSheetId="18">'EU CR2'!$A$1:$E$18</definedName>
    <definedName name="_xlnm.Print_Area" localSheetId="26">'EU CR3'!$A$1:$H$27</definedName>
    <definedName name="_xlnm.Print_Area" localSheetId="51">'EU LIQ1'!$A$1:$K$46</definedName>
    <definedName name="_xlnm.Print_Area" localSheetId="52">'EU LIQB'!$A$1:$J$14</definedName>
    <definedName name="_xlnm.Print_Area" localSheetId="47">'EU LR1 - LRSum'!$A$1:$E$26</definedName>
    <definedName name="_xlnm.Print_Area" localSheetId="48">'EU LR2 - LRCom'!$A$1:$E$93</definedName>
    <definedName name="_xlnm.Print_Area" localSheetId="49">'EU LR3 - LRSpl'!$A$1:$E$24</definedName>
    <definedName name="_xlnm.Print_Area" localSheetId="10">'EU OV1'!$A$1:$F$93</definedName>
    <definedName name="_xlnm.Print_Area" localSheetId="38">'EU SEC1'!$A$1:$R$45</definedName>
    <definedName name="_xlnm.Print_Area" localSheetId="39">'EU SEC3'!$A$1:$AC$45</definedName>
    <definedName name="_xlnm.Print_Area" localSheetId="40">'EU SEC5'!$A$1:$F$48</definedName>
    <definedName name="_xlnm.Print_Area" localSheetId="9">'IFRS9 FL'!$A$1:$H$41</definedName>
    <definedName name="_xlnm.Print_Area" localSheetId="3">Introduction!$A$1:$B$43</definedName>
    <definedName name="_xlnm.Print_Area" localSheetId="35">IRRBB!$A$1:$B$9</definedName>
    <definedName name="_xlnm.Print_Area" localSheetId="4">'Key metrics'!$A$1:$H$62</definedName>
    <definedName name="_xlnm.Print_Area" localSheetId="46">Leverage!$A$1:$H$9</definedName>
    <definedName name="_xlnm.Print_Area" localSheetId="50">Liquidity!$A$1:$B$11</definedName>
    <definedName name="_xlnm.Print_Area" localSheetId="5">'Own Funds'!$A$1:$B$12</definedName>
    <definedName name="_xlnm.Print_Area" localSheetId="27">'SA-CR &amp; SA-CCR'!$A$1:$B$45</definedName>
    <definedName name="_xlnm.Print_Area" localSheetId="37">Securitisation!$A$1:$B$9</definedName>
    <definedName name="_xlnm.Print_Titles" localSheetId="54">'Appendix I'!$1:$3</definedName>
    <definedName name="_xlnm.Print_Titles" localSheetId="42">'ESG Template 1'!$1:$1</definedName>
    <definedName name="_xlnm.Print_Titles" localSheetId="43">'ESG Template 2'!$1:$1</definedName>
    <definedName name="_xlnm.Print_Titles" localSheetId="44">'ESG Template 5'!$1:$1</definedName>
    <definedName name="_xlnm.Print_Titles" localSheetId="7">'EU CC1'!$1:$7</definedName>
    <definedName name="_xlnm.Print_Titles" localSheetId="6">'EU CC2 '!$1:$3</definedName>
    <definedName name="_xlnm.Print_Titles" localSheetId="34">'EU CCR8'!$1:$5</definedName>
    <definedName name="_xlnm.Print_Titles" localSheetId="12">'EU CCyB1'!$1:$3</definedName>
    <definedName name="_xlnm.Print_Titles" localSheetId="23">'EU CQ1'!$1:$5</definedName>
    <definedName name="_xlnm.Print_Titles" localSheetId="17">'EU CQ5'!$1:$5</definedName>
    <definedName name="_xlnm.Print_Titles" localSheetId="22">'EU CQ6'!$1:$5</definedName>
    <definedName name="_xlnm.Print_Titles" localSheetId="21">'EU CQ8'!$1:$5</definedName>
    <definedName name="_xlnm.Print_Titles" localSheetId="15">'EU CR1'!$1:$5</definedName>
    <definedName name="_xlnm.Print_Titles" localSheetId="28">'EU CR4'!$1:$3</definedName>
    <definedName name="_xlnm.Print_Titles" localSheetId="51">'EU LIQ1'!$1:$6</definedName>
    <definedName name="_xlnm.Print_Titles" localSheetId="53">'EU LIQ2'!$1:$3</definedName>
    <definedName name="_xlnm.Print_Titles" localSheetId="48">'EU LR2 - LRCom'!$1:$10</definedName>
    <definedName name="_xlnm.Print_Titles" localSheetId="9">'IFRS9 FL'!$1:$7</definedName>
    <definedName name="Table_74">#REF!</definedName>
    <definedName name="Table_75pt1">#REF!</definedName>
    <definedName name="Table_75pt2">#REF!</definedName>
    <definedName name="Table_76.1_YN">#REF!</definedName>
    <definedName name="Table_76.2_YN">#REF!</definedName>
    <definedName name="Table_76_1pt1">#REF!</definedName>
    <definedName name="Table_76_1pt2">#REF!</definedName>
    <definedName name="Table_76_2pt1">#REF!</definedName>
    <definedName name="Table_76_2pt2">#REF!</definedName>
    <definedName name="Table_76pt1">#REF!</definedName>
    <definedName name="Table_76pt2">#REF!</definedName>
    <definedName name="Table_AE1_YN">#REF!</definedName>
    <definedName name="Table_AE1_YN1">#REF!</definedName>
    <definedName name="Table_AE2_YN">#REF!</definedName>
    <definedName name="Table_AE2_YN1">#REF!</definedName>
    <definedName name="Table_AE3">#REF!</definedName>
    <definedName name="Table_AssetsLeverage" localSheetId="54">#REF!</definedName>
    <definedName name="Table_AssetsLeverage" localSheetId="2">#REF!</definedName>
    <definedName name="Table_AssetsLeverage">'EU LR1 - LRSum'!$A$8:$C$18</definedName>
    <definedName name="Table_CC1_1">#REF!</definedName>
    <definedName name="Table_CC1_2">#REF!</definedName>
    <definedName name="Table_CC1_3">#REF!</definedName>
    <definedName name="Table_CC1_4">#REF!</definedName>
    <definedName name="Table_CC1_5">#REF!</definedName>
    <definedName name="Table_CC1_6">#REF!</definedName>
    <definedName name="Table_CC2_YN">#REF!</definedName>
    <definedName name="Table_CC2_YN1">#REF!</definedName>
    <definedName name="Table_CCR1_YN" localSheetId="54">#REF!</definedName>
    <definedName name="Table_CCR1_YN" localSheetId="2">#REF!</definedName>
    <definedName name="Table_CCR1_YN">'EU CCR1'!$A$41:$E$46</definedName>
    <definedName name="Table_CCR1_YN1" localSheetId="54">#REF!</definedName>
    <definedName name="Table_CCR1_YN1" localSheetId="2">#REF!</definedName>
    <definedName name="Table_CCR1_YN1">'EU CCR1'!$A$48:$E$53</definedName>
    <definedName name="Table_CCR2_YN" localSheetId="54">#REF!</definedName>
    <definedName name="Table_CCR2_YN" localSheetId="2">#REF!</definedName>
    <definedName name="Table_CCR2_YN">'EU CCR2'!$A$18:$D$22</definedName>
    <definedName name="Table_CCR2_YN1">#REF!</definedName>
    <definedName name="Table_CCR3_YN" localSheetId="54">#REF!</definedName>
    <definedName name="Table_CCR3_YN" localSheetId="2">#REF!</definedName>
    <definedName name="Table_CCR3_YN">'EU CCR3'!$A$24:$I$32</definedName>
    <definedName name="Table_CCR3_YN1">#REF!</definedName>
    <definedName name="Table_CCR5B_YN" localSheetId="54">#REF!</definedName>
    <definedName name="Table_CCR5B_YN" localSheetId="2">#REF!</definedName>
    <definedName name="Table_CCR5B_YN">'EU CCR5'!$A$23:$G$29</definedName>
    <definedName name="Table_CCR5B_YN1">#REF!</definedName>
    <definedName name="Table_CCR8_YN">#REF!</definedName>
    <definedName name="Table_CCR8_YN1">#REF!</definedName>
    <definedName name="Table_Collateral_YN" localSheetId="54">#REF!</definedName>
    <definedName name="Table_Collateral_YN" localSheetId="2">#REF!</definedName>
    <definedName name="Table_Collateral_YN">'EU CQ7'!$B$6:$D$17</definedName>
    <definedName name="Table_Collateral_YN1" localSheetId="54">#REF!</definedName>
    <definedName name="Table_Collateral_YN1" localSheetId="2">#REF!</definedName>
    <definedName name="Table_Collateral_YN1">'EU CQ7'!$B$20:$D$31</definedName>
    <definedName name="Table_COllLoans_YN" localSheetId="54">#REF!</definedName>
    <definedName name="Table_COllLoans_YN" localSheetId="2">#REF!</definedName>
    <definedName name="Table_COllLoans_YN">'EU CQ6'!$B$8:$N$28</definedName>
    <definedName name="Table_COllLoans_YN1" localSheetId="54">#REF!</definedName>
    <definedName name="Table_COllLoans_YN1" localSheetId="2">#REF!</definedName>
    <definedName name="Table_COllLoans_YN1">'EU CQ6'!$B$32:$N$54</definedName>
    <definedName name="Table_CollVintage_YN" localSheetId="54">#REF!</definedName>
    <definedName name="Table_CollVintage_YN" localSheetId="2">#REF!</definedName>
    <definedName name="Table_CollVintage_YN">'EU CQ8'!$B$8:$N$20</definedName>
    <definedName name="Table_CollVintage_YN1" localSheetId="54">#REF!</definedName>
    <definedName name="Table_CollVintage_YN1" localSheetId="2">#REF!</definedName>
    <definedName name="Table_CollVintage_YN1">'EU CQ8'!$B$25:$N$37</definedName>
    <definedName name="Table_CounterClCB" localSheetId="54">#REF!</definedName>
    <definedName name="Table_CounterClCB" localSheetId="12">'EU CCyB1'!$A$5:$C$8</definedName>
    <definedName name="Table_CounterClCB" localSheetId="2">#REF!</definedName>
    <definedName name="Table_CounterClCB">#REF!</definedName>
    <definedName name="Table_Covid1_YN">#REF!</definedName>
    <definedName name="Table_Covid1_YN1">#REF!</definedName>
    <definedName name="Table_COVID19_1" localSheetId="54">#REF!</definedName>
    <definedName name="Table_COVID19_1" localSheetId="2">#REF!</definedName>
    <definedName name="Table_COVID19_1">#REF!</definedName>
    <definedName name="Table_COVID19_2" localSheetId="54">#REF!</definedName>
    <definedName name="Table_COVID19_2" localSheetId="2">#REF!</definedName>
    <definedName name="Table_COVID19_2">#REF!</definedName>
    <definedName name="Table_COVID19_3">#REF!</definedName>
    <definedName name="Table_Covid2_YN">#REF!</definedName>
    <definedName name="Table_Covid2_YN1">#REF!</definedName>
    <definedName name="Table_Covid3_YN">#REF!</definedName>
    <definedName name="Table_Covid3_YN1">#REF!</definedName>
    <definedName name="Table_CQ3_YN">#REF!</definedName>
    <definedName name="Table_CQ3_YN1">#REF!</definedName>
    <definedName name="Table_CR2">#REF!</definedName>
    <definedName name="Table_CR3_YN">#REF!</definedName>
    <definedName name="Table_CR3_YN1">#REF!</definedName>
    <definedName name="Table_CR4_YN" localSheetId="54">#REF!</definedName>
    <definedName name="Table_CR4_YN" localSheetId="2">#REF!</definedName>
    <definedName name="Table_CR4_YN">'EU CR4'!$A$29:$G$48</definedName>
    <definedName name="Table_CR4_YN1">#REF!</definedName>
    <definedName name="Table_CR5_YN" localSheetId="54">#REF!</definedName>
    <definedName name="Table_CR5_YN" localSheetId="2">#REF!</definedName>
    <definedName name="Table_CR5_YN">'EU CR5'!$A$30:$O$51</definedName>
    <definedName name="Table_CR5_YN1">#REF!</definedName>
    <definedName name="Table_CreditQualIndustry_YN" localSheetId="54">#REF!</definedName>
    <definedName name="Table_CreditQualIndustry_YN" localSheetId="2">#REF!</definedName>
    <definedName name="Table_CreditQualIndustry_YN">'EU CQ5'!$B$8:$H$34</definedName>
    <definedName name="Table_CreditQualIndustry_YN1" localSheetId="54">#REF!</definedName>
    <definedName name="Table_CreditQualIndustry_YN1" localSheetId="2">#REF!</definedName>
    <definedName name="Table_CreditQualIndustry_YN1">'EU CQ5'!$B$38:$H$64</definedName>
    <definedName name="Table_CrQualForb_YN" localSheetId="54">#REF!</definedName>
    <definedName name="Table_CrQualForb_YN" localSheetId="2">#REF!</definedName>
    <definedName name="Table_CrQualForb_YN">'EU CQ1'!$B$8:$J$25</definedName>
    <definedName name="Table_CrQualForb_YN1" localSheetId="54">#REF!</definedName>
    <definedName name="Table_CrQualForb_YN1" localSheetId="2">#REF!</definedName>
    <definedName name="Table_CrQualForb_YN1">'EU CQ1'!$B$29:$J$46</definedName>
    <definedName name="Table_CRRleverageRatio" localSheetId="54">#REF!</definedName>
    <definedName name="Table_CRRleverageRatio" localSheetId="2">#REF!</definedName>
    <definedName name="Table_CRRleverageRatio">'EU LR2 - LRCom'!$A$7:$C$31</definedName>
    <definedName name="Table_CRRsplit" localSheetId="54">#REF!</definedName>
    <definedName name="Table_CRRsplit" localSheetId="2">#REF!</definedName>
    <definedName name="Table_CRRsplit">'EU LR3 - LRSpl'!$A$8:$C$23</definedName>
    <definedName name="Table_CurrencyRiskSummary">#REF!</definedName>
    <definedName name="Table_CurrencyRiskYN">#REF!</definedName>
    <definedName name="Table_CurrencyRiskYN1">#REF!</definedName>
    <definedName name="Table_EqSec">#REF!</definedName>
    <definedName name="Table_EU_CCR8" localSheetId="54">#REF!</definedName>
    <definedName name="Table_EU_CCR8" localSheetId="2">#REF!</definedName>
    <definedName name="Table_EU_CCR8">'EU CCR8'!$A$31:$D$35</definedName>
    <definedName name="Table_EUCCR1_YN">#REF!</definedName>
    <definedName name="Table_EUCCR1_YN1">#REF!</definedName>
    <definedName name="Table_EUCR1A_YN">#REF!</definedName>
    <definedName name="Table_EUCR1A_YN1">#REF!</definedName>
    <definedName name="Table_EUIRRBB1">#REF!</definedName>
    <definedName name="Table_EUIRRBBA">#REF!</definedName>
    <definedName name="Table_EULIQ2">#REF!</definedName>
    <definedName name="Table_EULIQ2_pt1">#REF!</definedName>
    <definedName name="Table_EULIQ2_pt2">#REF!</definedName>
    <definedName name="Table_EUOR1">#REF!</definedName>
    <definedName name="Table_EUSEC1_YN">#REF!</definedName>
    <definedName name="Table_EUSEC1_YN1">#REF!</definedName>
    <definedName name="Table_EUSEC5_YN">#REF!</definedName>
    <definedName name="Table_EUSEC5_YN1">#REF!</definedName>
    <definedName name="Table_EUSECA">#REF!</definedName>
    <definedName name="Table_ExSummary1">#REF!</definedName>
    <definedName name="Table_FeatAT1">#REF!</definedName>
    <definedName name="Table_FeatNote">#REF!</definedName>
    <definedName name="Table_FeatOrdSharesGroup">#REF!</definedName>
    <definedName name="Table_GeogrCreditYN">#REF!</definedName>
    <definedName name="Table_GeogrCreditYN_S1">#REF!</definedName>
    <definedName name="Table_GeogrCreditYN_S2">#REF!</definedName>
    <definedName name="Table_GeogrCreditYN1">#REF!</definedName>
    <definedName name="Table_GeogrCreditYN1_S1">#REF!</definedName>
    <definedName name="Table_GeogrCreditYN1_S2">#REF!</definedName>
    <definedName name="Table_GroupLCR">#REF!</definedName>
    <definedName name="Table_InfoFlowRiskComm">#REF!</definedName>
    <definedName name="Table_INS1">#REF!</definedName>
    <definedName name="Table_IssuedShareCapital">#REF!</definedName>
    <definedName name="Table_Legal">#REF!</definedName>
    <definedName name="Table_LI1_AssetYN">#REF!</definedName>
    <definedName name="Table_LI1_AssetYN1">#REF!</definedName>
    <definedName name="Table_LI1_LiabYN">#REF!</definedName>
    <definedName name="Table_LI1_LiabYN1">#REF!</definedName>
    <definedName name="Table_LI2_YN">#REF!</definedName>
    <definedName name="Table_LI2_YN1">#REF!</definedName>
    <definedName name="Table_LI3">#REF!</definedName>
    <definedName name="Table_LiqRiskYN">'EU LIQ1'!$A$2:$J$43</definedName>
    <definedName name="Table_LR2_S1">#REF!</definedName>
    <definedName name="Table_LR2_S2">#REF!</definedName>
    <definedName name="Table_LR2_S3">#REF!</definedName>
    <definedName name="Table_LR2_S4">#REF!</definedName>
    <definedName name="Table_MaterialityAnalysisLegalEntities">#REF!</definedName>
    <definedName name="Table_MCR">#REF!</definedName>
    <definedName name="Table_NPEchanges" localSheetId="54">#REF!</definedName>
    <definedName name="Table_NPEchanges" localSheetId="2">#REF!</definedName>
    <definedName name="Table_NPEchanges">'EU CR2a'!$B$8:$F$24</definedName>
    <definedName name="Table_NPEqualityGeo_YN" localSheetId="54">#REF!</definedName>
    <definedName name="Table_NPEqualityGeo_YN" localSheetId="2">#REF!</definedName>
    <definedName name="Table_NPEqualityGeo_YN">#REF!</definedName>
    <definedName name="Table_NPEqualityGeo_YN1" localSheetId="54">#REF!</definedName>
    <definedName name="Table_NPEqualityGeo_YN1" localSheetId="2">#REF!</definedName>
    <definedName name="Table_NPEqualityGeo_YN1">#REF!</definedName>
    <definedName name="Table_NPEsProvisions_YN" localSheetId="54">#REF!</definedName>
    <definedName name="Table_NPEsProvisions_YN" localSheetId="2">#REF!</definedName>
    <definedName name="Table_NPEsProvisions_YN">'EU CR1'!$B$8:$Q$38</definedName>
    <definedName name="Table_NPEsProvisions_YN1" localSheetId="54">#REF!</definedName>
    <definedName name="Table_NPEsProvisions_YN1" localSheetId="2">#REF!</definedName>
    <definedName name="Table_NPEsProvisions_YN1">'EU CR1'!$B$42:$Q$71</definedName>
    <definedName name="Table_OV1RWA_YN">'EU OV1'!$A$48:$E$62</definedName>
    <definedName name="Table_PolSec">#REF!</definedName>
    <definedName name="Table_PriceRiskChangeYN">#REF!</definedName>
    <definedName name="Table_PriceRiskChangeYN1">#REF!</definedName>
    <definedName name="Table_PriceRiskOther">#REF!</definedName>
    <definedName name="Table_QulForb" localSheetId="54">#REF!</definedName>
    <definedName name="Table_QulForb" localSheetId="2">#REF!</definedName>
    <definedName name="Table_QulForb">'EU CQ2'!$B$8:$D$12</definedName>
    <definedName name="Table_ReconRegCap">#REF!</definedName>
    <definedName name="Table_REM1N">#REF!</definedName>
    <definedName name="Table_REM1N1">#REF!</definedName>
    <definedName name="Table_REM2_YN">#REF!</definedName>
    <definedName name="Table_REM2_YN1">#REF!</definedName>
    <definedName name="Table_REM5_YN">#REF!</definedName>
    <definedName name="Table_REM5_YN1">#REF!</definedName>
    <definedName name="Table_RenBoD_YN">#REF!</definedName>
    <definedName name="Table_RenBoD_YN1">#REF!</definedName>
    <definedName name="Table_SEC3_YN">#REF!</definedName>
    <definedName name="Table_SEC3_YN1">#REF!</definedName>
    <definedName name="Table_SecPriceRiskYN">#REF!</definedName>
    <definedName name="Table_SecPriceRiskYN1">#REF!</definedName>
    <definedName name="Table_SFT" localSheetId="54">#REF!</definedName>
    <definedName name="Table_SFT" localSheetId="2">#REF!</definedName>
    <definedName name="Table_SFT">'EU CCR1'!$A$22:$C$38</definedName>
    <definedName name="Z_1F1CDE94_43EA_4A90_82AF_291799113E76_.wvu.FilterData" localSheetId="1">Contents!$A$3:$B$57</definedName>
    <definedName name="Z_353F5685_0B8B_4AA1_9F16_66557969DCE8_.wvu.FilterData" localSheetId="1">Contents!$A$3:$B$57</definedName>
    <definedName name="Z_37226721_D1D5_4398_9EDA_67E59F139E5C_.wvu.FilterData" localSheetId="1">Contents!$A$3:$B$57</definedName>
    <definedName name="Z_4F760026_2E26_4881_AAA8_3BCC1A815AF3_.wvu.FilterData" localSheetId="1">Contents!$A$3:$B$57</definedName>
    <definedName name="Z_7B60F99A_D440_4227_8B5F_9E6F39EB7AB9_.wvu.FilterData" localSheetId="1">Contents!$A$3:$B$57</definedName>
    <definedName name="Z_903BF3C7_8C98_4810_9C20_2AC37A2650A6_.wvu.FilterData" localSheetId="1">Contents!$A$3:$B$57</definedName>
  </definedNames>
  <calcPr calcId="191029"/>
  <customWorkbookViews>
    <customWorkbookView name="5704 - Personal View" guid="{37226721-D1D5-4398-9EDA-67E59F139E5C}" mergeInterval="0" personalView="1" maximized="1" windowWidth="1680" windowHeight="750" tabRatio="903" activeSheetId="46"/>
    <customWorkbookView name="V121 - Personal View" guid="{903BF3C7-8C98-4810-9C20-2AC37A2650A6}" mergeInterval="0" personalView="1" maximized="1" xWindow="-9" yWindow="-9" windowWidth="1698" windowHeight="1018" tabRatio="901" activeSheetId="77"/>
    <customWorkbookView name="v528 - Personal View" guid="{353F5685-0B8B-4AA1-9F16-66557969DCE8}" mergeInterval="0" personalView="1" maximized="1" windowWidth="1482" windowHeight="785" tabRatio="901" activeSheetId="12"/>
    <customWorkbookView name="Ioannis Efthymiou - Personal View" guid="{1F1CDE94-43EA-4A90-82AF-291799113E76}" mergeInterval="0" personalView="1" maximized="1" xWindow="1672" yWindow="5" windowWidth="1696" windowHeight="1026" tabRatio="901" activeSheetId="68" showComments="commIndAndComment"/>
    <customWorkbookView name="V846 - Personal View" guid="{4F760026-2E26-4881-AAA8-3BCC1A815AF3}" mergeInterval="0" personalView="1" maximized="1" xWindow="-8" yWindow="-8" windowWidth="1696" windowHeight="1026" tabRatio="901" activeSheetId="5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05" l="1"/>
  <c r="E17" i="105"/>
  <c r="E11" i="105"/>
  <c r="H20" i="6"/>
  <c r="C42" i="2"/>
  <c r="C41" i="2"/>
  <c r="C39" i="2"/>
  <c r="C38" i="2"/>
  <c r="C37" i="2"/>
  <c r="C35" i="2"/>
  <c r="C34" i="2"/>
  <c r="C32" i="2"/>
  <c r="C31" i="2"/>
  <c r="C30" i="2"/>
  <c r="C29" i="2"/>
  <c r="C28" i="2"/>
  <c r="C27" i="2"/>
  <c r="C26" i="2"/>
  <c r="C25" i="2"/>
  <c r="C24" i="2"/>
  <c r="C22" i="2"/>
  <c r="C21" i="2"/>
  <c r="C20" i="2"/>
  <c r="C19" i="2"/>
  <c r="C17" i="2"/>
  <c r="C16" i="2"/>
  <c r="C15" i="2"/>
  <c r="C13" i="2"/>
  <c r="C11" i="2"/>
  <c r="C10" i="2"/>
  <c r="C9" i="2"/>
  <c r="C22" i="43"/>
  <c r="C21" i="43"/>
  <c r="C20" i="43"/>
  <c r="C19" i="43"/>
  <c r="C18" i="43"/>
  <c r="C17" i="43"/>
  <c r="C16" i="43"/>
  <c r="C15" i="43"/>
  <c r="C14" i="43"/>
  <c r="C13" i="43"/>
  <c r="C12" i="43"/>
  <c r="C11" i="43"/>
  <c r="C69" i="42"/>
  <c r="C67" i="42"/>
  <c r="C66" i="42"/>
  <c r="C65" i="42"/>
  <c r="C64" i="42"/>
  <c r="C63" i="42"/>
  <c r="C62" i="42"/>
  <c r="C61" i="42"/>
  <c r="C60" i="42"/>
  <c r="C58" i="42"/>
  <c r="C57" i="42"/>
  <c r="C55" i="42"/>
  <c r="C54" i="42"/>
  <c r="C53" i="42"/>
  <c r="C52" i="42"/>
  <c r="C51" i="42"/>
  <c r="C50" i="42"/>
  <c r="C49" i="42"/>
  <c r="C48" i="42"/>
  <c r="C47" i="42"/>
  <c r="C46" i="42"/>
  <c r="C45" i="42"/>
  <c r="C43" i="42"/>
  <c r="C42" i="42"/>
  <c r="C41" i="42"/>
  <c r="C40" i="42"/>
  <c r="C38" i="42"/>
  <c r="C37" i="42"/>
  <c r="C36" i="42"/>
  <c r="C35" i="42"/>
  <c r="C34" i="42"/>
  <c r="C33" i="42"/>
  <c r="C32" i="42"/>
  <c r="C30" i="42"/>
  <c r="C29" i="42"/>
  <c r="C28" i="42"/>
  <c r="C27" i="42"/>
  <c r="C26" i="42"/>
  <c r="C25" i="42"/>
  <c r="C24" i="42"/>
  <c r="C23" i="42"/>
  <c r="C22" i="42"/>
  <c r="C21" i="42"/>
  <c r="C20" i="42"/>
  <c r="C18" i="42"/>
  <c r="C17" i="42"/>
  <c r="C16" i="42"/>
  <c r="C15" i="42"/>
  <c r="C14" i="42"/>
  <c r="C13" i="42"/>
  <c r="C12" i="42"/>
  <c r="C24" i="41"/>
  <c r="C23" i="41"/>
  <c r="C22" i="41"/>
  <c r="C21" i="41"/>
  <c r="C20" i="41"/>
  <c r="C19" i="41"/>
  <c r="C18" i="41"/>
  <c r="C17" i="41"/>
  <c r="C16" i="41"/>
  <c r="C15" i="41"/>
  <c r="C14" i="41"/>
  <c r="C13" i="41"/>
  <c r="C12" i="41"/>
  <c r="C11" i="41"/>
  <c r="C10" i="41"/>
  <c r="C22" i="105"/>
  <c r="C21" i="105"/>
  <c r="C20" i="105"/>
  <c r="C19" i="105"/>
  <c r="C18" i="105"/>
  <c r="C17" i="105"/>
  <c r="C16" i="105"/>
  <c r="C15" i="105"/>
  <c r="C14" i="105"/>
  <c r="C13" i="105"/>
  <c r="C12" i="105"/>
  <c r="E22" i="105"/>
  <c r="D22" i="105"/>
  <c r="E21" i="105"/>
  <c r="D21" i="105"/>
  <c r="E20" i="105"/>
  <c r="D20" i="105"/>
  <c r="E19" i="105"/>
  <c r="D19" i="105"/>
  <c r="D18" i="105"/>
  <c r="D17" i="105"/>
  <c r="E16" i="105"/>
  <c r="D16" i="105"/>
  <c r="E15" i="105"/>
  <c r="D15" i="105"/>
  <c r="E14" i="105"/>
  <c r="D14" i="105"/>
  <c r="E13" i="105"/>
  <c r="D13" i="105"/>
  <c r="E12" i="105"/>
  <c r="D12" i="105"/>
  <c r="D11" i="105"/>
  <c r="C11" i="105"/>
  <c r="D21" i="104"/>
  <c r="D20" i="104"/>
  <c r="D19" i="104"/>
  <c r="D18" i="104"/>
  <c r="D17" i="104"/>
  <c r="D16" i="104"/>
  <c r="D15" i="104"/>
  <c r="D14" i="104"/>
  <c r="D13" i="104"/>
  <c r="D12" i="104"/>
  <c r="D11" i="104"/>
  <c r="D10" i="104"/>
  <c r="T21" i="104"/>
  <c r="S21" i="104"/>
  <c r="R21" i="104"/>
  <c r="Q21" i="104"/>
  <c r="P21" i="104"/>
  <c r="O21" i="104"/>
  <c r="N21" i="104"/>
  <c r="M21" i="104"/>
  <c r="L21" i="104"/>
  <c r="K21" i="104"/>
  <c r="J21" i="104"/>
  <c r="I21" i="104"/>
  <c r="H21" i="104"/>
  <c r="G21" i="104"/>
  <c r="F21" i="104"/>
  <c r="E21" i="104"/>
  <c r="T20" i="104"/>
  <c r="S20" i="104"/>
  <c r="R20" i="104"/>
  <c r="Q20" i="104"/>
  <c r="P20" i="104"/>
  <c r="O20" i="104"/>
  <c r="N20" i="104"/>
  <c r="M20" i="104"/>
  <c r="L20" i="104"/>
  <c r="K20" i="104"/>
  <c r="J20" i="104"/>
  <c r="I20" i="104"/>
  <c r="H20" i="104"/>
  <c r="G20" i="104"/>
  <c r="F20" i="104"/>
  <c r="E20" i="104"/>
  <c r="T19" i="104"/>
  <c r="S19" i="104"/>
  <c r="R19" i="104"/>
  <c r="Q19" i="104"/>
  <c r="P19" i="104"/>
  <c r="O19" i="104"/>
  <c r="N19" i="104"/>
  <c r="M19" i="104"/>
  <c r="L19" i="104"/>
  <c r="K19" i="104"/>
  <c r="J19" i="104"/>
  <c r="I19" i="104"/>
  <c r="H19" i="104"/>
  <c r="G19" i="104"/>
  <c r="F19" i="104"/>
  <c r="E19" i="104"/>
  <c r="T18" i="104"/>
  <c r="S18" i="104"/>
  <c r="R18" i="104"/>
  <c r="Q18" i="104"/>
  <c r="P18" i="104"/>
  <c r="O18" i="104"/>
  <c r="N18" i="104"/>
  <c r="M18" i="104"/>
  <c r="L18" i="104"/>
  <c r="K18" i="104"/>
  <c r="J18" i="104"/>
  <c r="I18" i="104"/>
  <c r="H18" i="104"/>
  <c r="G18" i="104"/>
  <c r="F18" i="104"/>
  <c r="E18" i="104"/>
  <c r="T17" i="104"/>
  <c r="S17" i="104"/>
  <c r="R17" i="104"/>
  <c r="Q17" i="104"/>
  <c r="P17" i="104"/>
  <c r="O17" i="104"/>
  <c r="N17" i="104"/>
  <c r="M17" i="104"/>
  <c r="L17" i="104"/>
  <c r="K17" i="104"/>
  <c r="J17" i="104"/>
  <c r="I17" i="104"/>
  <c r="H17" i="104"/>
  <c r="G17" i="104"/>
  <c r="F17" i="104"/>
  <c r="E17" i="104"/>
  <c r="T16" i="104"/>
  <c r="S16" i="104"/>
  <c r="R16" i="104"/>
  <c r="Q16" i="104"/>
  <c r="P16" i="104"/>
  <c r="O16" i="104"/>
  <c r="N16" i="104"/>
  <c r="M16" i="104"/>
  <c r="L16" i="104"/>
  <c r="K16" i="104"/>
  <c r="J16" i="104"/>
  <c r="I16" i="104"/>
  <c r="H16" i="104"/>
  <c r="G16" i="104"/>
  <c r="F16" i="104"/>
  <c r="E16" i="104"/>
  <c r="T15" i="104"/>
  <c r="S15" i="104"/>
  <c r="R15" i="104"/>
  <c r="Q15" i="104"/>
  <c r="P15" i="104"/>
  <c r="O15" i="104"/>
  <c r="N15" i="104"/>
  <c r="M15" i="104"/>
  <c r="L15" i="104"/>
  <c r="K15" i="104"/>
  <c r="J15" i="104"/>
  <c r="I15" i="104"/>
  <c r="H15" i="104"/>
  <c r="G15" i="104"/>
  <c r="F15" i="104"/>
  <c r="E15" i="104"/>
  <c r="T14" i="104"/>
  <c r="S14" i="104"/>
  <c r="R14" i="104"/>
  <c r="Q14" i="104"/>
  <c r="P14" i="104"/>
  <c r="O14" i="104"/>
  <c r="N14" i="104"/>
  <c r="M14" i="104"/>
  <c r="L14" i="104"/>
  <c r="K14" i="104"/>
  <c r="J14" i="104"/>
  <c r="I14" i="104"/>
  <c r="H14" i="104"/>
  <c r="G14" i="104"/>
  <c r="F14" i="104"/>
  <c r="E14" i="104"/>
  <c r="T13" i="104"/>
  <c r="S13" i="104"/>
  <c r="R13" i="104"/>
  <c r="Q13" i="104"/>
  <c r="P13" i="104"/>
  <c r="O13" i="104"/>
  <c r="N13" i="104"/>
  <c r="M13" i="104"/>
  <c r="L13" i="104"/>
  <c r="K13" i="104"/>
  <c r="J13" i="104"/>
  <c r="I13" i="104"/>
  <c r="H13" i="104"/>
  <c r="G13" i="104"/>
  <c r="F13" i="104"/>
  <c r="E13" i="104"/>
  <c r="T12" i="104"/>
  <c r="S12" i="104"/>
  <c r="R12" i="104"/>
  <c r="Q12" i="104"/>
  <c r="P12" i="104"/>
  <c r="O12" i="104"/>
  <c r="N12" i="104"/>
  <c r="M12" i="104"/>
  <c r="L12" i="104"/>
  <c r="K12" i="104"/>
  <c r="J12" i="104"/>
  <c r="I12" i="104"/>
  <c r="H12" i="104"/>
  <c r="G12" i="104"/>
  <c r="F12" i="104"/>
  <c r="E12" i="104"/>
  <c r="T11" i="104"/>
  <c r="S11" i="104"/>
  <c r="R11" i="104"/>
  <c r="Q11" i="104"/>
  <c r="P11" i="104"/>
  <c r="O11" i="104"/>
  <c r="N11" i="104"/>
  <c r="M11" i="104"/>
  <c r="L11" i="104"/>
  <c r="K11" i="104"/>
  <c r="J11" i="104"/>
  <c r="I11" i="104"/>
  <c r="H11" i="104"/>
  <c r="G11" i="104"/>
  <c r="F11" i="104"/>
  <c r="E11" i="104"/>
  <c r="T10" i="104"/>
  <c r="S10" i="104"/>
  <c r="R10" i="104"/>
  <c r="Q10" i="104"/>
  <c r="P10" i="104"/>
  <c r="O10" i="104"/>
  <c r="N10" i="104"/>
  <c r="M10" i="104"/>
  <c r="L10" i="104"/>
  <c r="K10" i="104"/>
  <c r="J10" i="104"/>
  <c r="I10" i="104"/>
  <c r="H10" i="104"/>
  <c r="G10" i="104"/>
  <c r="F10" i="104"/>
  <c r="E10" i="104"/>
  <c r="T9" i="104"/>
  <c r="S9" i="104"/>
  <c r="R9" i="104"/>
  <c r="Q9" i="104"/>
  <c r="P9" i="104"/>
  <c r="O9" i="104"/>
  <c r="N9" i="104"/>
  <c r="M9" i="104"/>
  <c r="L9" i="104"/>
  <c r="K9" i="104"/>
  <c r="J9" i="104"/>
  <c r="I9" i="104"/>
  <c r="H9" i="104"/>
  <c r="G9" i="104"/>
  <c r="F9" i="104"/>
  <c r="E9" i="104"/>
  <c r="D9" i="104"/>
  <c r="C22" i="103"/>
  <c r="C21" i="103"/>
  <c r="C20" i="103"/>
  <c r="C19" i="103"/>
  <c r="C18" i="103"/>
  <c r="C17" i="103"/>
  <c r="C16" i="103"/>
  <c r="C15" i="103"/>
  <c r="C14" i="103"/>
  <c r="C13" i="103"/>
  <c r="C12" i="103"/>
  <c r="Q22" i="103"/>
  <c r="P22" i="103"/>
  <c r="O22" i="103"/>
  <c r="N22" i="103"/>
  <c r="M22" i="103"/>
  <c r="L22" i="103"/>
  <c r="K22" i="103"/>
  <c r="J22" i="103"/>
  <c r="I22" i="103"/>
  <c r="H22" i="103"/>
  <c r="G22" i="103"/>
  <c r="F22" i="103"/>
  <c r="E22" i="103"/>
  <c r="D22" i="103"/>
  <c r="Q21" i="103"/>
  <c r="P21" i="103"/>
  <c r="O21" i="103"/>
  <c r="N21" i="103"/>
  <c r="M21" i="103"/>
  <c r="L21" i="103"/>
  <c r="K21" i="103"/>
  <c r="J21" i="103"/>
  <c r="I21" i="103"/>
  <c r="H21" i="103"/>
  <c r="G21" i="103"/>
  <c r="F21" i="103"/>
  <c r="E21" i="103"/>
  <c r="D21" i="103"/>
  <c r="Q20" i="103"/>
  <c r="P20" i="103"/>
  <c r="O20" i="103"/>
  <c r="N20" i="103"/>
  <c r="M20" i="103"/>
  <c r="L20" i="103"/>
  <c r="K20" i="103"/>
  <c r="J20" i="103"/>
  <c r="I20" i="103"/>
  <c r="H20" i="103"/>
  <c r="G20" i="103"/>
  <c r="F20" i="103"/>
  <c r="E20" i="103"/>
  <c r="D20" i="103"/>
  <c r="Q19" i="103"/>
  <c r="P19" i="103"/>
  <c r="O19" i="103"/>
  <c r="N19" i="103"/>
  <c r="M19" i="103"/>
  <c r="L19" i="103"/>
  <c r="K19" i="103"/>
  <c r="J19" i="103"/>
  <c r="I19" i="103"/>
  <c r="H19" i="103"/>
  <c r="G19" i="103"/>
  <c r="F19" i="103"/>
  <c r="E19" i="103"/>
  <c r="D19" i="103"/>
  <c r="Q18" i="103"/>
  <c r="P18" i="103"/>
  <c r="O18" i="103"/>
  <c r="N18" i="103"/>
  <c r="M18" i="103"/>
  <c r="L18" i="103"/>
  <c r="K18" i="103"/>
  <c r="J18" i="103"/>
  <c r="I18" i="103"/>
  <c r="H18" i="103"/>
  <c r="G18" i="103"/>
  <c r="F18" i="103"/>
  <c r="E18" i="103"/>
  <c r="D18" i="103"/>
  <c r="Q17" i="103"/>
  <c r="P17" i="103"/>
  <c r="O17" i="103"/>
  <c r="N17" i="103"/>
  <c r="M17" i="103"/>
  <c r="L17" i="103"/>
  <c r="K17" i="103"/>
  <c r="J17" i="103"/>
  <c r="I17" i="103"/>
  <c r="H17" i="103"/>
  <c r="G17" i="103"/>
  <c r="F17" i="103"/>
  <c r="E17" i="103"/>
  <c r="D17" i="103"/>
  <c r="Q16" i="103"/>
  <c r="P16" i="103"/>
  <c r="O16" i="103"/>
  <c r="N16" i="103"/>
  <c r="M16" i="103"/>
  <c r="L16" i="103"/>
  <c r="K16" i="103"/>
  <c r="J16" i="103"/>
  <c r="I16" i="103"/>
  <c r="H16" i="103"/>
  <c r="G16" i="103"/>
  <c r="F16" i="103"/>
  <c r="E16" i="103"/>
  <c r="D16" i="103"/>
  <c r="Q15" i="103"/>
  <c r="P15" i="103"/>
  <c r="O15" i="103"/>
  <c r="N15" i="103"/>
  <c r="M15" i="103"/>
  <c r="L15" i="103"/>
  <c r="K15" i="103"/>
  <c r="J15" i="103"/>
  <c r="I15" i="103"/>
  <c r="H15" i="103"/>
  <c r="G15" i="103"/>
  <c r="F15" i="103"/>
  <c r="E15" i="103"/>
  <c r="D15" i="103"/>
  <c r="Q14" i="103"/>
  <c r="P14" i="103"/>
  <c r="O14" i="103"/>
  <c r="N14" i="103"/>
  <c r="M14" i="103"/>
  <c r="L14" i="103"/>
  <c r="K14" i="103"/>
  <c r="J14" i="103"/>
  <c r="I14" i="103"/>
  <c r="H14" i="103"/>
  <c r="G14" i="103"/>
  <c r="F14" i="103"/>
  <c r="E14" i="103"/>
  <c r="D14" i="103"/>
  <c r="Q13" i="103"/>
  <c r="P13" i="103"/>
  <c r="O13" i="103"/>
  <c r="N13" i="103"/>
  <c r="M13" i="103"/>
  <c r="L13" i="103"/>
  <c r="K13" i="103"/>
  <c r="J13" i="103"/>
  <c r="I13" i="103"/>
  <c r="H13" i="103"/>
  <c r="G13" i="103"/>
  <c r="F13" i="103"/>
  <c r="E13" i="103"/>
  <c r="D13" i="103"/>
  <c r="Q12" i="103"/>
  <c r="P12" i="103"/>
  <c r="O12" i="103"/>
  <c r="N12" i="103"/>
  <c r="M12" i="103"/>
  <c r="L12" i="103"/>
  <c r="K12" i="103"/>
  <c r="J12" i="103"/>
  <c r="I12" i="103"/>
  <c r="H12" i="103"/>
  <c r="G12" i="103"/>
  <c r="F12" i="103"/>
  <c r="E12" i="103"/>
  <c r="D12" i="103"/>
  <c r="Q11" i="103"/>
  <c r="P11" i="103"/>
  <c r="O11" i="103"/>
  <c r="N11" i="103"/>
  <c r="M11" i="103"/>
  <c r="L11" i="103"/>
  <c r="K11" i="103"/>
  <c r="J11" i="103"/>
  <c r="I11" i="103"/>
  <c r="H11" i="103"/>
  <c r="G11" i="103"/>
  <c r="F11" i="103"/>
  <c r="E11" i="103"/>
  <c r="D11" i="103"/>
  <c r="C11" i="103"/>
  <c r="D20" i="45"/>
  <c r="D21" i="45"/>
  <c r="D10" i="45"/>
  <c r="D29" i="45"/>
  <c r="D28" i="45"/>
  <c r="D27" i="45"/>
  <c r="C29" i="45"/>
  <c r="C28" i="45"/>
  <c r="C27" i="45"/>
  <c r="C26" i="45"/>
  <c r="D25" i="45"/>
  <c r="C25" i="45"/>
  <c r="D24" i="45"/>
  <c r="C24" i="45"/>
  <c r="D23" i="45"/>
  <c r="C23" i="45"/>
  <c r="D22" i="45"/>
  <c r="C22" i="45"/>
  <c r="C21" i="45"/>
  <c r="D19" i="45"/>
  <c r="D18" i="45"/>
  <c r="D17" i="45"/>
  <c r="C19" i="45"/>
  <c r="C18" i="45"/>
  <c r="C17" i="45"/>
  <c r="C16" i="45"/>
  <c r="C15" i="45"/>
  <c r="C14" i="45"/>
  <c r="C13" i="45"/>
  <c r="C12" i="45"/>
  <c r="D15" i="45"/>
  <c r="D14" i="45"/>
  <c r="D13" i="45"/>
  <c r="D12" i="45"/>
  <c r="D11" i="45"/>
  <c r="C11" i="45"/>
  <c r="C20" i="70"/>
  <c r="C19" i="70"/>
  <c r="C18" i="70"/>
  <c r="C17" i="70"/>
  <c r="C16" i="70"/>
  <c r="C15" i="70"/>
  <c r="C14" i="70"/>
  <c r="C13" i="70"/>
  <c r="J20" i="70"/>
  <c r="I20" i="70"/>
  <c r="H20" i="70"/>
  <c r="G20" i="70"/>
  <c r="F20" i="70"/>
  <c r="E20" i="70"/>
  <c r="D20" i="70"/>
  <c r="J19" i="70"/>
  <c r="I19" i="70"/>
  <c r="H19" i="70"/>
  <c r="G19" i="70"/>
  <c r="F19" i="70"/>
  <c r="E19" i="70"/>
  <c r="D19" i="70"/>
  <c r="J18" i="70"/>
  <c r="I18" i="70"/>
  <c r="H18" i="70"/>
  <c r="G18" i="70"/>
  <c r="F18" i="70"/>
  <c r="E18" i="70"/>
  <c r="D18" i="70"/>
  <c r="J17" i="70"/>
  <c r="I17" i="70"/>
  <c r="H17" i="70"/>
  <c r="G17" i="70"/>
  <c r="F17" i="70"/>
  <c r="E17" i="70"/>
  <c r="D17" i="70"/>
  <c r="J16" i="70"/>
  <c r="I16" i="70"/>
  <c r="H16" i="70"/>
  <c r="G16" i="70"/>
  <c r="F16" i="70"/>
  <c r="E16" i="70"/>
  <c r="D16" i="70"/>
  <c r="J15" i="70"/>
  <c r="I15" i="70"/>
  <c r="H15" i="70"/>
  <c r="G15" i="70"/>
  <c r="F15" i="70"/>
  <c r="E15" i="70"/>
  <c r="D15" i="70"/>
  <c r="J14" i="70"/>
  <c r="I14" i="70"/>
  <c r="H14" i="70"/>
  <c r="G14" i="70"/>
  <c r="F14" i="70"/>
  <c r="E14" i="70"/>
  <c r="D14" i="70"/>
  <c r="J13" i="70"/>
  <c r="I13" i="70"/>
  <c r="H13" i="70"/>
  <c r="G13" i="70"/>
  <c r="F13" i="70"/>
  <c r="E13" i="70"/>
  <c r="D13" i="70"/>
  <c r="J12" i="70"/>
  <c r="I12" i="70"/>
  <c r="H12" i="70"/>
  <c r="G12" i="70"/>
  <c r="F12" i="70"/>
  <c r="E12" i="70"/>
  <c r="D12" i="70"/>
  <c r="C12" i="70"/>
  <c r="C21" i="46"/>
  <c r="C20" i="46"/>
  <c r="C19" i="46"/>
  <c r="C18" i="46"/>
  <c r="C17" i="46"/>
  <c r="C16" i="46"/>
  <c r="C15" i="46"/>
  <c r="C14" i="46"/>
  <c r="C13" i="46"/>
  <c r="C12" i="46"/>
  <c r="N21" i="46"/>
  <c r="M21" i="46"/>
  <c r="L21" i="46"/>
  <c r="K21" i="46"/>
  <c r="J21" i="46"/>
  <c r="I21" i="46"/>
  <c r="H21" i="46"/>
  <c r="G21" i="46"/>
  <c r="F21" i="46"/>
  <c r="E21" i="46"/>
  <c r="D21" i="46"/>
  <c r="N20" i="46"/>
  <c r="M20" i="46"/>
  <c r="L20" i="46"/>
  <c r="K20" i="46"/>
  <c r="J20" i="46"/>
  <c r="I20" i="46"/>
  <c r="H20" i="46"/>
  <c r="G20" i="46"/>
  <c r="F20" i="46"/>
  <c r="E20" i="46"/>
  <c r="D20" i="46"/>
  <c r="N19" i="46"/>
  <c r="M19" i="46"/>
  <c r="L19" i="46"/>
  <c r="K19" i="46"/>
  <c r="J19" i="46"/>
  <c r="I19" i="46"/>
  <c r="H19" i="46"/>
  <c r="G19" i="46"/>
  <c r="F19" i="46"/>
  <c r="E19" i="46"/>
  <c r="D19" i="46"/>
  <c r="N18" i="46"/>
  <c r="M18" i="46"/>
  <c r="L18" i="46"/>
  <c r="K18" i="46"/>
  <c r="J18" i="46"/>
  <c r="I18" i="46"/>
  <c r="H18" i="46"/>
  <c r="G18" i="46"/>
  <c r="F18" i="46"/>
  <c r="E18" i="46"/>
  <c r="D18" i="46"/>
  <c r="N17" i="46"/>
  <c r="M17" i="46"/>
  <c r="L17" i="46"/>
  <c r="K17" i="46"/>
  <c r="J17" i="46"/>
  <c r="I17" i="46"/>
  <c r="H17" i="46"/>
  <c r="G17" i="46"/>
  <c r="F17" i="46"/>
  <c r="E17" i="46"/>
  <c r="D17" i="46"/>
  <c r="N16" i="46"/>
  <c r="M16" i="46"/>
  <c r="L16" i="46"/>
  <c r="K16" i="46"/>
  <c r="J16" i="46"/>
  <c r="I16" i="46"/>
  <c r="H16" i="46"/>
  <c r="G16" i="46"/>
  <c r="F16" i="46"/>
  <c r="E16" i="46"/>
  <c r="D16" i="46"/>
  <c r="N15" i="46"/>
  <c r="M15" i="46"/>
  <c r="L15" i="46"/>
  <c r="K15" i="46"/>
  <c r="J15" i="46"/>
  <c r="I15" i="46"/>
  <c r="H15" i="46"/>
  <c r="G15" i="46"/>
  <c r="F15" i="46"/>
  <c r="E15" i="46"/>
  <c r="D15" i="46"/>
  <c r="N14" i="46"/>
  <c r="M14" i="46"/>
  <c r="L14" i="46"/>
  <c r="K14" i="46"/>
  <c r="J14" i="46"/>
  <c r="I14" i="46"/>
  <c r="H14" i="46"/>
  <c r="G14" i="46"/>
  <c r="F14" i="46"/>
  <c r="E14" i="46"/>
  <c r="D14" i="46"/>
  <c r="N13" i="46"/>
  <c r="M13" i="46"/>
  <c r="L13" i="46"/>
  <c r="K13" i="46"/>
  <c r="J13" i="46"/>
  <c r="I13" i="46"/>
  <c r="H13" i="46"/>
  <c r="G13" i="46"/>
  <c r="F13" i="46"/>
  <c r="E13" i="46"/>
  <c r="D13" i="46"/>
  <c r="N12" i="46"/>
  <c r="M12" i="46"/>
  <c r="L12" i="46"/>
  <c r="K12" i="46"/>
  <c r="J12" i="46"/>
  <c r="I12" i="46"/>
  <c r="H12" i="46"/>
  <c r="G12" i="46"/>
  <c r="F12" i="46"/>
  <c r="E12" i="46"/>
  <c r="D12" i="46"/>
  <c r="N11" i="46"/>
  <c r="M11" i="46"/>
  <c r="L11" i="46"/>
  <c r="K11" i="46"/>
  <c r="J11" i="46"/>
  <c r="I11" i="46"/>
  <c r="H11" i="46"/>
  <c r="G11" i="46"/>
  <c r="F11" i="46"/>
  <c r="E11" i="46"/>
  <c r="D11" i="46"/>
  <c r="C11" i="46"/>
  <c r="C15" i="48"/>
  <c r="C14" i="48"/>
  <c r="C13" i="48"/>
  <c r="D15" i="48"/>
  <c r="D14" i="48"/>
  <c r="D13" i="48"/>
  <c r="D12" i="48"/>
  <c r="D11" i="48"/>
  <c r="D10" i="48"/>
  <c r="C10" i="48"/>
  <c r="J20" i="44"/>
  <c r="I20" i="44"/>
  <c r="H20" i="44"/>
  <c r="G20" i="44"/>
  <c r="J19" i="44"/>
  <c r="I19" i="44"/>
  <c r="H19" i="44"/>
  <c r="G19" i="44"/>
  <c r="J18" i="44"/>
  <c r="I18" i="44"/>
  <c r="H18" i="44"/>
  <c r="G18" i="44"/>
  <c r="J17" i="44"/>
  <c r="I17" i="44"/>
  <c r="H17" i="44"/>
  <c r="G17" i="44"/>
  <c r="J16" i="44"/>
  <c r="I16" i="44"/>
  <c r="H16" i="44"/>
  <c r="G16" i="44"/>
  <c r="J15" i="44"/>
  <c r="I15" i="44"/>
  <c r="H15" i="44"/>
  <c r="G15" i="44"/>
  <c r="J14" i="44"/>
  <c r="I14" i="44"/>
  <c r="H14" i="44"/>
  <c r="G14" i="44"/>
  <c r="J13" i="44"/>
  <c r="I13" i="44"/>
  <c r="H13" i="44"/>
  <c r="G13" i="44"/>
  <c r="F13" i="44"/>
  <c r="J12" i="44"/>
  <c r="I12" i="44"/>
  <c r="H12" i="44"/>
  <c r="G12" i="44"/>
  <c r="F12" i="44"/>
  <c r="J11" i="44"/>
  <c r="I11" i="44"/>
  <c r="H11" i="44"/>
  <c r="G11" i="44"/>
  <c r="F11" i="44"/>
  <c r="J10" i="44"/>
  <c r="I10" i="44"/>
  <c r="H10" i="44"/>
  <c r="G10" i="44"/>
  <c r="F10" i="44"/>
  <c r="E16" i="44"/>
  <c r="E15" i="44"/>
  <c r="E14" i="44"/>
  <c r="E13" i="44"/>
  <c r="C12" i="44"/>
  <c r="C11" i="44"/>
  <c r="D12" i="44"/>
  <c r="D11" i="44"/>
  <c r="D10" i="44"/>
  <c r="C10" i="44"/>
  <c r="C27" i="62"/>
  <c r="C26" i="62"/>
  <c r="C25" i="62"/>
  <c r="C24" i="62"/>
  <c r="C23" i="62"/>
  <c r="C22" i="62"/>
  <c r="C21" i="62"/>
  <c r="C20" i="62"/>
  <c r="C19" i="62"/>
  <c r="C18" i="62"/>
  <c r="C17" i="62"/>
  <c r="C16" i="62"/>
  <c r="C15" i="62"/>
  <c r="C14" i="62"/>
  <c r="C13" i="62"/>
  <c r="C12" i="62"/>
  <c r="S27" i="62"/>
  <c r="R27" i="62"/>
  <c r="Q27" i="62"/>
  <c r="P27" i="62"/>
  <c r="O27" i="62"/>
  <c r="N27" i="62"/>
  <c r="M27" i="62"/>
  <c r="L27" i="62"/>
  <c r="K27" i="62"/>
  <c r="J27" i="62"/>
  <c r="I27" i="62"/>
  <c r="H27" i="62"/>
  <c r="G27" i="62"/>
  <c r="F27" i="62"/>
  <c r="E27" i="62"/>
  <c r="D27" i="62"/>
  <c r="S26" i="62"/>
  <c r="R26" i="62"/>
  <c r="Q26" i="62"/>
  <c r="P26" i="62"/>
  <c r="O26" i="62"/>
  <c r="N26" i="62"/>
  <c r="M26" i="62"/>
  <c r="L26" i="62"/>
  <c r="K26" i="62"/>
  <c r="J26" i="62"/>
  <c r="I26" i="62"/>
  <c r="H26" i="62"/>
  <c r="G26" i="62"/>
  <c r="F26" i="62"/>
  <c r="E26" i="62"/>
  <c r="D26" i="62"/>
  <c r="S25" i="62"/>
  <c r="R25" i="62"/>
  <c r="Q25" i="62"/>
  <c r="P25" i="62"/>
  <c r="O25" i="62"/>
  <c r="N25" i="62"/>
  <c r="M25" i="62"/>
  <c r="L25" i="62"/>
  <c r="K25" i="62"/>
  <c r="J25" i="62"/>
  <c r="I25" i="62"/>
  <c r="H25" i="62"/>
  <c r="G25" i="62"/>
  <c r="F25" i="62"/>
  <c r="E25" i="62"/>
  <c r="D25" i="62"/>
  <c r="S24" i="62"/>
  <c r="R24" i="62"/>
  <c r="Q24" i="62"/>
  <c r="P24" i="62"/>
  <c r="O24" i="62"/>
  <c r="N24" i="62"/>
  <c r="M24" i="62"/>
  <c r="L24" i="62"/>
  <c r="K24" i="62"/>
  <c r="J24" i="62"/>
  <c r="I24" i="62"/>
  <c r="H24" i="62"/>
  <c r="G24" i="62"/>
  <c r="F24" i="62"/>
  <c r="E24" i="62"/>
  <c r="D24" i="62"/>
  <c r="S23" i="62"/>
  <c r="R23" i="62"/>
  <c r="Q23" i="62"/>
  <c r="P23" i="62"/>
  <c r="O23" i="62"/>
  <c r="N23" i="62"/>
  <c r="M23" i="62"/>
  <c r="L23" i="62"/>
  <c r="K23" i="62"/>
  <c r="J23" i="62"/>
  <c r="I23" i="62"/>
  <c r="H23" i="62"/>
  <c r="G23" i="62"/>
  <c r="F23" i="62"/>
  <c r="E23" i="62"/>
  <c r="D23" i="62"/>
  <c r="S22" i="62"/>
  <c r="R22" i="62"/>
  <c r="Q22" i="62"/>
  <c r="P22" i="62"/>
  <c r="O22" i="62"/>
  <c r="N22" i="62"/>
  <c r="M22" i="62"/>
  <c r="L22" i="62"/>
  <c r="K22" i="62"/>
  <c r="J22" i="62"/>
  <c r="I22" i="62"/>
  <c r="H22" i="62"/>
  <c r="G22" i="62"/>
  <c r="F22" i="62"/>
  <c r="E22" i="62"/>
  <c r="D22" i="62"/>
  <c r="S21" i="62"/>
  <c r="R21" i="62"/>
  <c r="Q21" i="62"/>
  <c r="P21" i="62"/>
  <c r="O21" i="62"/>
  <c r="N21" i="62"/>
  <c r="M21" i="62"/>
  <c r="L21" i="62"/>
  <c r="K21" i="62"/>
  <c r="J21" i="62"/>
  <c r="I21" i="62"/>
  <c r="H21" i="62"/>
  <c r="G21" i="62"/>
  <c r="F21" i="62"/>
  <c r="E21" i="62"/>
  <c r="D21" i="62"/>
  <c r="S20" i="62"/>
  <c r="R20" i="62"/>
  <c r="Q20" i="62"/>
  <c r="P20" i="62"/>
  <c r="O20" i="62"/>
  <c r="N20" i="62"/>
  <c r="M20" i="62"/>
  <c r="L20" i="62"/>
  <c r="K20" i="62"/>
  <c r="J20" i="62"/>
  <c r="I20" i="62"/>
  <c r="H20" i="62"/>
  <c r="G20" i="62"/>
  <c r="F20" i="62"/>
  <c r="E20" i="62"/>
  <c r="D20" i="62"/>
  <c r="S19" i="62"/>
  <c r="R19" i="62"/>
  <c r="Q19" i="62"/>
  <c r="P19" i="62"/>
  <c r="O19" i="62"/>
  <c r="N19" i="62"/>
  <c r="M19" i="62"/>
  <c r="L19" i="62"/>
  <c r="K19" i="62"/>
  <c r="J19" i="62"/>
  <c r="I19" i="62"/>
  <c r="H19" i="62"/>
  <c r="G19" i="62"/>
  <c r="F19" i="62"/>
  <c r="E19" i="62"/>
  <c r="D19" i="62"/>
  <c r="S18" i="62"/>
  <c r="R18" i="62"/>
  <c r="Q18" i="62"/>
  <c r="P18" i="62"/>
  <c r="O18" i="62"/>
  <c r="N18" i="62"/>
  <c r="M18" i="62"/>
  <c r="L18" i="62"/>
  <c r="K18" i="62"/>
  <c r="J18" i="62"/>
  <c r="I18" i="62"/>
  <c r="H18" i="62"/>
  <c r="G18" i="62"/>
  <c r="F18" i="62"/>
  <c r="E18" i="62"/>
  <c r="D18" i="62"/>
  <c r="S17" i="62"/>
  <c r="R17" i="62"/>
  <c r="Q17" i="62"/>
  <c r="P17" i="62"/>
  <c r="O17" i="62"/>
  <c r="N17" i="62"/>
  <c r="M17" i="62"/>
  <c r="L17" i="62"/>
  <c r="K17" i="62"/>
  <c r="J17" i="62"/>
  <c r="I17" i="62"/>
  <c r="H17" i="62"/>
  <c r="G17" i="62"/>
  <c r="F17" i="62"/>
  <c r="E17" i="62"/>
  <c r="D17" i="62"/>
  <c r="S16" i="62"/>
  <c r="R16" i="62"/>
  <c r="Q16" i="62"/>
  <c r="P16" i="62"/>
  <c r="O16" i="62"/>
  <c r="N16" i="62"/>
  <c r="M16" i="62"/>
  <c r="L16" i="62"/>
  <c r="K16" i="62"/>
  <c r="J16" i="62"/>
  <c r="I16" i="62"/>
  <c r="H16" i="62"/>
  <c r="G16" i="62"/>
  <c r="F16" i="62"/>
  <c r="E16" i="62"/>
  <c r="D16" i="62"/>
  <c r="S15" i="62"/>
  <c r="R15" i="62"/>
  <c r="Q15" i="62"/>
  <c r="P15" i="62"/>
  <c r="O15" i="62"/>
  <c r="N15" i="62"/>
  <c r="M15" i="62"/>
  <c r="L15" i="62"/>
  <c r="K15" i="62"/>
  <c r="J15" i="62"/>
  <c r="I15" i="62"/>
  <c r="H15" i="62"/>
  <c r="G15" i="62"/>
  <c r="F15" i="62"/>
  <c r="E15" i="62"/>
  <c r="D15" i="62"/>
  <c r="S14" i="62"/>
  <c r="R14" i="62"/>
  <c r="Q14" i="62"/>
  <c r="P14" i="62"/>
  <c r="O14" i="62"/>
  <c r="N14" i="62"/>
  <c r="M14" i="62"/>
  <c r="L14" i="62"/>
  <c r="K14" i="62"/>
  <c r="J14" i="62"/>
  <c r="I14" i="62"/>
  <c r="H14" i="62"/>
  <c r="G14" i="62"/>
  <c r="F14" i="62"/>
  <c r="E14" i="62"/>
  <c r="D14" i="62"/>
  <c r="S13" i="62"/>
  <c r="R13" i="62"/>
  <c r="Q13" i="62"/>
  <c r="P13" i="62"/>
  <c r="O13" i="62"/>
  <c r="N13" i="62"/>
  <c r="M13" i="62"/>
  <c r="L13" i="62"/>
  <c r="K13" i="62"/>
  <c r="J13" i="62"/>
  <c r="I13" i="62"/>
  <c r="H13" i="62"/>
  <c r="G13" i="62"/>
  <c r="F13" i="62"/>
  <c r="E13" i="62"/>
  <c r="D13" i="62"/>
  <c r="S12" i="62"/>
  <c r="R12" i="62"/>
  <c r="Q12" i="62"/>
  <c r="P12" i="62"/>
  <c r="O12" i="62"/>
  <c r="N12" i="62"/>
  <c r="M12" i="62"/>
  <c r="L12" i="62"/>
  <c r="K12" i="62"/>
  <c r="J12" i="62"/>
  <c r="I12" i="62"/>
  <c r="H12" i="62"/>
  <c r="G12" i="62"/>
  <c r="F12" i="62"/>
  <c r="E12" i="62"/>
  <c r="D12" i="62"/>
  <c r="S11" i="62"/>
  <c r="R11" i="62"/>
  <c r="Q11" i="62"/>
  <c r="P11" i="62"/>
  <c r="O11" i="62"/>
  <c r="N11" i="62"/>
  <c r="M11" i="62"/>
  <c r="L11" i="62"/>
  <c r="K11" i="62"/>
  <c r="J11" i="62"/>
  <c r="I11" i="62"/>
  <c r="H11" i="62"/>
  <c r="G11" i="62"/>
  <c r="F11" i="62"/>
  <c r="E11" i="62"/>
  <c r="D11" i="62"/>
  <c r="C11" i="62"/>
  <c r="C26" i="63"/>
  <c r="C25" i="63"/>
  <c r="C24" i="63"/>
  <c r="C23" i="63"/>
  <c r="C22" i="63"/>
  <c r="C21" i="63"/>
  <c r="C20" i="63"/>
  <c r="C19" i="63"/>
  <c r="C18" i="63"/>
  <c r="C17" i="63"/>
  <c r="C16" i="63"/>
  <c r="C15" i="63"/>
  <c r="C14" i="63"/>
  <c r="C13" i="63"/>
  <c r="C12" i="63"/>
  <c r="C11" i="63"/>
  <c r="H26" i="63"/>
  <c r="G26" i="63"/>
  <c r="F26" i="63"/>
  <c r="E26" i="63"/>
  <c r="D26" i="63"/>
  <c r="H25" i="63"/>
  <c r="G25" i="63"/>
  <c r="F25" i="63"/>
  <c r="E25" i="63"/>
  <c r="D25" i="63"/>
  <c r="H24" i="63"/>
  <c r="G24" i="63"/>
  <c r="F24" i="63"/>
  <c r="E24" i="63"/>
  <c r="D24" i="63"/>
  <c r="H23" i="63"/>
  <c r="G23" i="63"/>
  <c r="F23" i="63"/>
  <c r="E23" i="63"/>
  <c r="D23" i="63"/>
  <c r="H22" i="63"/>
  <c r="G22" i="63"/>
  <c r="F22" i="63"/>
  <c r="E22" i="63"/>
  <c r="D22" i="63"/>
  <c r="H21" i="63"/>
  <c r="G21" i="63"/>
  <c r="F21" i="63"/>
  <c r="E21" i="63"/>
  <c r="D21" i="63"/>
  <c r="H20" i="63"/>
  <c r="G20" i="63"/>
  <c r="F20" i="63"/>
  <c r="E20" i="63"/>
  <c r="D20" i="63"/>
  <c r="H19" i="63"/>
  <c r="G19" i="63"/>
  <c r="F19" i="63"/>
  <c r="E19" i="63"/>
  <c r="D19" i="63"/>
  <c r="H18" i="63"/>
  <c r="G18" i="63"/>
  <c r="F18" i="63"/>
  <c r="E18" i="63"/>
  <c r="D18" i="63"/>
  <c r="H17" i="63"/>
  <c r="G17" i="63"/>
  <c r="F17" i="63"/>
  <c r="E17" i="63"/>
  <c r="D17" i="63"/>
  <c r="H16" i="63"/>
  <c r="G16" i="63"/>
  <c r="F16" i="63"/>
  <c r="E16" i="63"/>
  <c r="D16" i="63"/>
  <c r="H15" i="63"/>
  <c r="G15" i="63"/>
  <c r="F15" i="63"/>
  <c r="E15" i="63"/>
  <c r="D15" i="63"/>
  <c r="H14" i="63"/>
  <c r="G14" i="63"/>
  <c r="F14" i="63"/>
  <c r="E14" i="63"/>
  <c r="D14" i="63"/>
  <c r="H13" i="63"/>
  <c r="G13" i="63"/>
  <c r="F13" i="63"/>
  <c r="E13" i="63"/>
  <c r="D13" i="63"/>
  <c r="H12" i="63"/>
  <c r="G12" i="63"/>
  <c r="F12" i="63"/>
  <c r="E12" i="63"/>
  <c r="D12" i="63"/>
  <c r="H11" i="63"/>
  <c r="G11" i="63"/>
  <c r="F11" i="63"/>
  <c r="E11" i="63"/>
  <c r="D11" i="63"/>
  <c r="H10" i="63"/>
  <c r="G10" i="63"/>
  <c r="F10" i="63"/>
  <c r="E10" i="63"/>
  <c r="D10" i="63"/>
  <c r="C10" i="63"/>
  <c r="C10" i="130"/>
  <c r="C9" i="130"/>
  <c r="C8" i="130"/>
  <c r="C41" i="123"/>
  <c r="C40" i="123"/>
  <c r="C39" i="123"/>
  <c r="C38" i="123"/>
  <c r="C37" i="123"/>
  <c r="C36" i="123"/>
  <c r="C35" i="123"/>
  <c r="C34" i="123"/>
  <c r="C33" i="123"/>
  <c r="C32" i="123"/>
  <c r="C31" i="123"/>
  <c r="C30" i="123"/>
  <c r="C29" i="123"/>
  <c r="C28" i="123"/>
  <c r="C27" i="123"/>
  <c r="C26" i="123"/>
  <c r="C25" i="123"/>
  <c r="C24" i="123"/>
  <c r="C23" i="123"/>
  <c r="C22" i="123"/>
  <c r="C21" i="123"/>
  <c r="C20" i="123"/>
  <c r="C19" i="123"/>
  <c r="C18" i="123"/>
  <c r="C17" i="123"/>
  <c r="C16" i="123"/>
  <c r="C15" i="123"/>
  <c r="C14" i="123"/>
  <c r="C13" i="123"/>
  <c r="C12" i="123"/>
  <c r="C11" i="123"/>
  <c r="N42" i="123"/>
  <c r="M42" i="123"/>
  <c r="L42" i="123"/>
  <c r="K42" i="123"/>
  <c r="J42" i="123"/>
  <c r="I42" i="123"/>
  <c r="H42" i="123"/>
  <c r="G42" i="123"/>
  <c r="F42" i="123"/>
  <c r="E42" i="123"/>
  <c r="D42" i="123"/>
  <c r="C42" i="123"/>
  <c r="O41" i="123"/>
  <c r="N41" i="123"/>
  <c r="M41" i="123"/>
  <c r="L41" i="123"/>
  <c r="K41" i="123"/>
  <c r="J41" i="123"/>
  <c r="I41" i="123"/>
  <c r="H41" i="123"/>
  <c r="G41" i="123"/>
  <c r="F41" i="123"/>
  <c r="E41" i="123"/>
  <c r="D41" i="123"/>
  <c r="O40" i="123"/>
  <c r="N40" i="123"/>
  <c r="M40" i="123"/>
  <c r="L40" i="123"/>
  <c r="K40" i="123"/>
  <c r="J40" i="123"/>
  <c r="I40" i="123"/>
  <c r="H40" i="123"/>
  <c r="G40" i="123"/>
  <c r="F40" i="123"/>
  <c r="E40" i="123"/>
  <c r="D40" i="123"/>
  <c r="O39" i="123"/>
  <c r="N39" i="123"/>
  <c r="M39" i="123"/>
  <c r="L39" i="123"/>
  <c r="K39" i="123"/>
  <c r="J39" i="123"/>
  <c r="I39" i="123"/>
  <c r="H39" i="123"/>
  <c r="G39" i="123"/>
  <c r="F39" i="123"/>
  <c r="E39" i="123"/>
  <c r="D39" i="123"/>
  <c r="O38" i="123"/>
  <c r="N38" i="123"/>
  <c r="M38" i="123"/>
  <c r="L38" i="123"/>
  <c r="K38" i="123"/>
  <c r="J38" i="123"/>
  <c r="I38" i="123"/>
  <c r="H38" i="123"/>
  <c r="G38" i="123"/>
  <c r="F38" i="123"/>
  <c r="E38" i="123"/>
  <c r="D38" i="123"/>
  <c r="O37" i="123"/>
  <c r="N37" i="123"/>
  <c r="M37" i="123"/>
  <c r="L37" i="123"/>
  <c r="K37" i="123"/>
  <c r="J37" i="123"/>
  <c r="I37" i="123"/>
  <c r="H37" i="123"/>
  <c r="G37" i="123"/>
  <c r="F37" i="123"/>
  <c r="E37" i="123"/>
  <c r="D37" i="123"/>
  <c r="O36" i="123"/>
  <c r="N36" i="123"/>
  <c r="M36" i="123"/>
  <c r="L36" i="123"/>
  <c r="K36" i="123"/>
  <c r="J36" i="123"/>
  <c r="I36" i="123"/>
  <c r="H36" i="123"/>
  <c r="G36" i="123"/>
  <c r="F36" i="123"/>
  <c r="E36" i="123"/>
  <c r="D36" i="123"/>
  <c r="O35" i="123"/>
  <c r="N35" i="123"/>
  <c r="M35" i="123"/>
  <c r="L35" i="123"/>
  <c r="K35" i="123"/>
  <c r="J35" i="123"/>
  <c r="I35" i="123"/>
  <c r="H35" i="123"/>
  <c r="G35" i="123"/>
  <c r="F35" i="123"/>
  <c r="E35" i="123"/>
  <c r="D35" i="123"/>
  <c r="O34" i="123"/>
  <c r="N34" i="123"/>
  <c r="M34" i="123"/>
  <c r="L34" i="123"/>
  <c r="K34" i="123"/>
  <c r="J34" i="123"/>
  <c r="I34" i="123"/>
  <c r="H34" i="123"/>
  <c r="G34" i="123"/>
  <c r="F34" i="123"/>
  <c r="E34" i="123"/>
  <c r="D34" i="123"/>
  <c r="O33" i="123"/>
  <c r="N33" i="123"/>
  <c r="M33" i="123"/>
  <c r="L33" i="123"/>
  <c r="K33" i="123"/>
  <c r="J33" i="123"/>
  <c r="I33" i="123"/>
  <c r="H33" i="123"/>
  <c r="G33" i="123"/>
  <c r="F33" i="123"/>
  <c r="E33" i="123"/>
  <c r="D33" i="123"/>
  <c r="O32" i="123"/>
  <c r="N32" i="123"/>
  <c r="M32" i="123"/>
  <c r="L32" i="123"/>
  <c r="K32" i="123"/>
  <c r="J32" i="123"/>
  <c r="I32" i="123"/>
  <c r="H32" i="123"/>
  <c r="G32" i="123"/>
  <c r="F32" i="123"/>
  <c r="E32" i="123"/>
  <c r="D32" i="123"/>
  <c r="O31" i="123"/>
  <c r="N31" i="123"/>
  <c r="M31" i="123"/>
  <c r="L31" i="123"/>
  <c r="K31" i="123"/>
  <c r="J31" i="123"/>
  <c r="I31" i="123"/>
  <c r="H31" i="123"/>
  <c r="G31" i="123"/>
  <c r="F31" i="123"/>
  <c r="E31" i="123"/>
  <c r="D31" i="123"/>
  <c r="O30" i="123"/>
  <c r="N30" i="123"/>
  <c r="M30" i="123"/>
  <c r="L30" i="123"/>
  <c r="K30" i="123"/>
  <c r="J30" i="123"/>
  <c r="I30" i="123"/>
  <c r="H30" i="123"/>
  <c r="G30" i="123"/>
  <c r="F30" i="123"/>
  <c r="E30" i="123"/>
  <c r="D30" i="123"/>
  <c r="O29" i="123"/>
  <c r="N29" i="123"/>
  <c r="M29" i="123"/>
  <c r="L29" i="123"/>
  <c r="K29" i="123"/>
  <c r="J29" i="123"/>
  <c r="I29" i="123"/>
  <c r="H29" i="123"/>
  <c r="G29" i="123"/>
  <c r="F29" i="123"/>
  <c r="E29" i="123"/>
  <c r="D29" i="123"/>
  <c r="O28" i="123"/>
  <c r="N28" i="123"/>
  <c r="M28" i="123"/>
  <c r="L28" i="123"/>
  <c r="K28" i="123"/>
  <c r="J28" i="123"/>
  <c r="I28" i="123"/>
  <c r="H28" i="123"/>
  <c r="G28" i="123"/>
  <c r="F28" i="123"/>
  <c r="E28" i="123"/>
  <c r="D28" i="123"/>
  <c r="O27" i="123"/>
  <c r="N27" i="123"/>
  <c r="M27" i="123"/>
  <c r="L27" i="123"/>
  <c r="K27" i="123"/>
  <c r="J27" i="123"/>
  <c r="I27" i="123"/>
  <c r="H27" i="123"/>
  <c r="G27" i="123"/>
  <c r="F27" i="123"/>
  <c r="E27" i="123"/>
  <c r="D27" i="123"/>
  <c r="O26" i="123"/>
  <c r="N26" i="123"/>
  <c r="M26" i="123"/>
  <c r="L26" i="123"/>
  <c r="K26" i="123"/>
  <c r="J26" i="123"/>
  <c r="I26" i="123"/>
  <c r="H26" i="123"/>
  <c r="G26" i="123"/>
  <c r="F26" i="123"/>
  <c r="E26" i="123"/>
  <c r="D26" i="123"/>
  <c r="O25" i="123"/>
  <c r="N25" i="123"/>
  <c r="M25" i="123"/>
  <c r="L25" i="123"/>
  <c r="K25" i="123"/>
  <c r="J25" i="123"/>
  <c r="I25" i="123"/>
  <c r="H25" i="123"/>
  <c r="G25" i="123"/>
  <c r="F25" i="123"/>
  <c r="E25" i="123"/>
  <c r="D25" i="123"/>
  <c r="O24" i="123"/>
  <c r="N24" i="123"/>
  <c r="M24" i="123"/>
  <c r="L24" i="123"/>
  <c r="K24" i="123"/>
  <c r="J24" i="123"/>
  <c r="I24" i="123"/>
  <c r="H24" i="123"/>
  <c r="G24" i="123"/>
  <c r="F24" i="123"/>
  <c r="E24" i="123"/>
  <c r="D24" i="123"/>
  <c r="O23" i="123"/>
  <c r="N23" i="123"/>
  <c r="M23" i="123"/>
  <c r="L23" i="123"/>
  <c r="K23" i="123"/>
  <c r="J23" i="123"/>
  <c r="I23" i="123"/>
  <c r="H23" i="123"/>
  <c r="G23" i="123"/>
  <c r="F23" i="123"/>
  <c r="E23" i="123"/>
  <c r="D23" i="123"/>
  <c r="O22" i="123"/>
  <c r="N22" i="123"/>
  <c r="M22" i="123"/>
  <c r="L22" i="123"/>
  <c r="K22" i="123"/>
  <c r="J22" i="123"/>
  <c r="I22" i="123"/>
  <c r="H22" i="123"/>
  <c r="G22" i="123"/>
  <c r="F22" i="123"/>
  <c r="E22" i="123"/>
  <c r="D22" i="123"/>
  <c r="O21" i="123"/>
  <c r="N21" i="123"/>
  <c r="M21" i="123"/>
  <c r="L21" i="123"/>
  <c r="K21" i="123"/>
  <c r="J21" i="123"/>
  <c r="I21" i="123"/>
  <c r="H21" i="123"/>
  <c r="G21" i="123"/>
  <c r="F21" i="123"/>
  <c r="E21" i="123"/>
  <c r="D21" i="123"/>
  <c r="O20" i="123"/>
  <c r="N20" i="123"/>
  <c r="M20" i="123"/>
  <c r="L20" i="123"/>
  <c r="K20" i="123"/>
  <c r="J20" i="123"/>
  <c r="I20" i="123"/>
  <c r="H20" i="123"/>
  <c r="G20" i="123"/>
  <c r="F20" i="123"/>
  <c r="E20" i="123"/>
  <c r="D20" i="123"/>
  <c r="O19" i="123"/>
  <c r="N19" i="123"/>
  <c r="M19" i="123"/>
  <c r="L19" i="123"/>
  <c r="K19" i="123"/>
  <c r="J19" i="123"/>
  <c r="I19" i="123"/>
  <c r="H19" i="123"/>
  <c r="G19" i="123"/>
  <c r="F19" i="123"/>
  <c r="E19" i="123"/>
  <c r="D19" i="123"/>
  <c r="O18" i="123"/>
  <c r="N18" i="123"/>
  <c r="M18" i="123"/>
  <c r="L18" i="123"/>
  <c r="K18" i="123"/>
  <c r="J18" i="123"/>
  <c r="I18" i="123"/>
  <c r="H18" i="123"/>
  <c r="G18" i="123"/>
  <c r="F18" i="123"/>
  <c r="E18" i="123"/>
  <c r="D18" i="123"/>
  <c r="O17" i="123"/>
  <c r="N17" i="123"/>
  <c r="M17" i="123"/>
  <c r="L17" i="123"/>
  <c r="K17" i="123"/>
  <c r="J17" i="123"/>
  <c r="I17" i="123"/>
  <c r="H17" i="123"/>
  <c r="G17" i="123"/>
  <c r="F17" i="123"/>
  <c r="E17" i="123"/>
  <c r="D17" i="123"/>
  <c r="O16" i="123"/>
  <c r="N16" i="123"/>
  <c r="M16" i="123"/>
  <c r="L16" i="123"/>
  <c r="K16" i="123"/>
  <c r="J16" i="123"/>
  <c r="I16" i="123"/>
  <c r="H16" i="123"/>
  <c r="G16" i="123"/>
  <c r="F16" i="123"/>
  <c r="E16" i="123"/>
  <c r="D16" i="123"/>
  <c r="O15" i="123"/>
  <c r="N15" i="123"/>
  <c r="M15" i="123"/>
  <c r="L15" i="123"/>
  <c r="K15" i="123"/>
  <c r="J15" i="123"/>
  <c r="I15" i="123"/>
  <c r="H15" i="123"/>
  <c r="G15" i="123"/>
  <c r="F15" i="123"/>
  <c r="E15" i="123"/>
  <c r="D15" i="123"/>
  <c r="O14" i="123"/>
  <c r="N14" i="123"/>
  <c r="M14" i="123"/>
  <c r="L14" i="123"/>
  <c r="K14" i="123"/>
  <c r="J14" i="123"/>
  <c r="I14" i="123"/>
  <c r="H14" i="123"/>
  <c r="G14" i="123"/>
  <c r="F14" i="123"/>
  <c r="E14" i="123"/>
  <c r="D14" i="123"/>
  <c r="O13" i="123"/>
  <c r="N13" i="123"/>
  <c r="M13" i="123"/>
  <c r="L13" i="123"/>
  <c r="K13" i="123"/>
  <c r="J13" i="123"/>
  <c r="I13" i="123"/>
  <c r="H13" i="123"/>
  <c r="G13" i="123"/>
  <c r="F13" i="123"/>
  <c r="E13" i="123"/>
  <c r="D13" i="123"/>
  <c r="O12" i="123"/>
  <c r="N12" i="123"/>
  <c r="M12" i="123"/>
  <c r="L12" i="123"/>
  <c r="K12" i="123"/>
  <c r="J12" i="123"/>
  <c r="I12" i="123"/>
  <c r="H12" i="123"/>
  <c r="G12" i="123"/>
  <c r="F12" i="123"/>
  <c r="E12" i="123"/>
  <c r="D12" i="123"/>
  <c r="O11" i="123"/>
  <c r="N11" i="123"/>
  <c r="M11" i="123"/>
  <c r="L11" i="123"/>
  <c r="K11" i="123"/>
  <c r="J11" i="123"/>
  <c r="I11" i="123"/>
  <c r="H11" i="123"/>
  <c r="G11" i="123"/>
  <c r="F11" i="123"/>
  <c r="E11" i="123"/>
  <c r="D11" i="123"/>
  <c r="O10" i="123"/>
  <c r="N10" i="123"/>
  <c r="M10" i="123"/>
  <c r="L10" i="123"/>
  <c r="K10" i="123"/>
  <c r="J10" i="123"/>
  <c r="I10" i="123"/>
  <c r="H10" i="123"/>
  <c r="G10" i="123"/>
  <c r="F10" i="123"/>
  <c r="E10" i="123"/>
  <c r="D10" i="123"/>
  <c r="C10" i="123"/>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 r="E11" i="37"/>
  <c r="E10" i="37"/>
  <c r="C46" i="37"/>
  <c r="C45" i="37"/>
  <c r="C44" i="37"/>
  <c r="C43" i="37"/>
  <c r="C42" i="37"/>
  <c r="C41" i="37"/>
  <c r="C40" i="37"/>
  <c r="C39" i="37"/>
  <c r="C38" i="37"/>
  <c r="C37" i="37"/>
  <c r="C36" i="37"/>
  <c r="C35" i="37"/>
  <c r="C34" i="37"/>
  <c r="C33" i="37"/>
  <c r="C32" i="37"/>
  <c r="C31" i="37"/>
  <c r="C30" i="37"/>
  <c r="C29" i="37"/>
  <c r="C28" i="37"/>
  <c r="C27" i="37"/>
  <c r="C26" i="37"/>
  <c r="C25" i="37"/>
  <c r="C24" i="37"/>
  <c r="C23" i="37"/>
  <c r="C22" i="37"/>
  <c r="C21" i="37"/>
  <c r="C20" i="37"/>
  <c r="C19" i="37"/>
  <c r="C18" i="37"/>
  <c r="C17" i="37"/>
  <c r="C16" i="37"/>
  <c r="C15" i="37"/>
  <c r="C14" i="37"/>
  <c r="C13" i="37"/>
  <c r="C12" i="37"/>
  <c r="C11" i="37"/>
  <c r="C10" i="37"/>
  <c r="C34" i="126"/>
  <c r="C33" i="126"/>
  <c r="C32" i="126"/>
  <c r="C31" i="126"/>
  <c r="C29" i="126"/>
  <c r="C28" i="126"/>
  <c r="C27" i="126"/>
  <c r="C26" i="126"/>
  <c r="C25" i="126"/>
  <c r="C24" i="126"/>
  <c r="C23" i="126"/>
  <c r="C22" i="126"/>
  <c r="C21" i="126"/>
  <c r="C19" i="126"/>
  <c r="C18" i="126"/>
  <c r="C16" i="126"/>
  <c r="C15" i="126"/>
  <c r="C14" i="126"/>
  <c r="C13" i="126"/>
  <c r="C12" i="126"/>
  <c r="C11" i="126"/>
  <c r="C10" i="126"/>
  <c r="C9" i="126"/>
  <c r="C8" i="126"/>
  <c r="D110" i="90"/>
  <c r="C110" i="90"/>
  <c r="D109" i="90"/>
  <c r="C109" i="90"/>
  <c r="D108" i="90"/>
  <c r="C108" i="90"/>
  <c r="D107" i="90"/>
  <c r="C107" i="90"/>
  <c r="D106" i="90"/>
  <c r="C106" i="90"/>
  <c r="D105" i="90"/>
  <c r="C105" i="90"/>
  <c r="D103" i="90"/>
  <c r="C103" i="90"/>
  <c r="D102" i="90"/>
  <c r="C102" i="90"/>
  <c r="D101" i="90"/>
  <c r="C101" i="90"/>
  <c r="D100" i="90"/>
  <c r="C100" i="90"/>
  <c r="D98" i="90"/>
  <c r="C98" i="90"/>
  <c r="D97" i="90"/>
  <c r="C97" i="90"/>
  <c r="D96" i="90"/>
  <c r="C96" i="90"/>
  <c r="D94" i="90"/>
  <c r="C94" i="90"/>
  <c r="D93" i="90"/>
  <c r="C93" i="90"/>
  <c r="D92" i="90"/>
  <c r="C92" i="90"/>
  <c r="D91" i="90"/>
  <c r="C91" i="90"/>
  <c r="D90" i="90"/>
  <c r="C90" i="90"/>
  <c r="D89" i="90"/>
  <c r="C89" i="90"/>
  <c r="D88" i="90"/>
  <c r="C88" i="90"/>
  <c r="D87" i="90"/>
  <c r="C87" i="90"/>
  <c r="D86" i="90"/>
  <c r="C86" i="90"/>
  <c r="D85" i="90"/>
  <c r="C85" i="90"/>
  <c r="D83" i="90"/>
  <c r="C83" i="90"/>
  <c r="D82" i="90"/>
  <c r="C82" i="90"/>
  <c r="D81" i="90"/>
  <c r="C81" i="90"/>
  <c r="D80" i="90"/>
  <c r="C80" i="90"/>
  <c r="D79" i="90"/>
  <c r="C79" i="90"/>
  <c r="D78" i="90"/>
  <c r="C78" i="90"/>
  <c r="D77" i="90"/>
  <c r="C77" i="90"/>
  <c r="D76" i="90"/>
  <c r="C76" i="90"/>
  <c r="D75" i="90"/>
  <c r="C75" i="90"/>
  <c r="D74" i="90"/>
  <c r="C74" i="90"/>
  <c r="D72" i="90"/>
  <c r="C72" i="90"/>
  <c r="D71" i="90"/>
  <c r="C71" i="90"/>
  <c r="D70" i="90"/>
  <c r="C70" i="90"/>
  <c r="D69" i="90"/>
  <c r="C69" i="90"/>
  <c r="D68" i="90"/>
  <c r="C68" i="90"/>
  <c r="D67" i="90"/>
  <c r="C67" i="90"/>
  <c r="D66" i="90"/>
  <c r="C66" i="90"/>
  <c r="D65" i="90"/>
  <c r="C65" i="90"/>
  <c r="D63" i="90"/>
  <c r="C63" i="90"/>
  <c r="D62" i="90"/>
  <c r="C62" i="90"/>
  <c r="D61" i="90"/>
  <c r="C61" i="90"/>
  <c r="D60" i="90"/>
  <c r="C60" i="90"/>
  <c r="D59" i="90"/>
  <c r="C59" i="90"/>
  <c r="D58" i="90"/>
  <c r="C58" i="90"/>
  <c r="D57" i="90"/>
  <c r="C57" i="90"/>
  <c r="D56" i="90"/>
  <c r="C56" i="90"/>
  <c r="D55" i="90"/>
  <c r="C55" i="90"/>
  <c r="D53" i="90"/>
  <c r="C53" i="90"/>
  <c r="D52" i="90"/>
  <c r="C52" i="90"/>
  <c r="D51" i="90"/>
  <c r="C51" i="90"/>
  <c r="D50" i="90"/>
  <c r="C50" i="90"/>
  <c r="D49" i="90"/>
  <c r="C49" i="90"/>
  <c r="D48" i="90"/>
  <c r="C48" i="90"/>
  <c r="D47" i="90"/>
  <c r="C47" i="90"/>
  <c r="D46" i="90"/>
  <c r="C46" i="90"/>
  <c r="D45" i="90"/>
  <c r="C45" i="90"/>
  <c r="D43" i="90"/>
  <c r="C43" i="90"/>
  <c r="D42" i="90"/>
  <c r="C42" i="90"/>
  <c r="D41" i="90"/>
  <c r="C41" i="90"/>
  <c r="D40" i="90"/>
  <c r="C40" i="90"/>
  <c r="D39" i="90"/>
  <c r="C39" i="90"/>
  <c r="D38" i="90"/>
  <c r="C38" i="90"/>
  <c r="D37" i="90"/>
  <c r="C37" i="90"/>
  <c r="D36" i="90"/>
  <c r="C36" i="90"/>
  <c r="D35" i="90"/>
  <c r="C35" i="90"/>
  <c r="D34" i="90"/>
  <c r="C34" i="90"/>
  <c r="D33" i="90"/>
  <c r="C33" i="90"/>
  <c r="D32" i="90"/>
  <c r="C32" i="90"/>
  <c r="D31" i="90"/>
  <c r="C31" i="90"/>
  <c r="D30" i="90"/>
  <c r="C30" i="90"/>
  <c r="D29" i="90"/>
  <c r="C29" i="90"/>
  <c r="D28" i="90"/>
  <c r="C28" i="90"/>
  <c r="D27" i="90"/>
  <c r="C27" i="90"/>
  <c r="D26" i="90"/>
  <c r="C26" i="90"/>
  <c r="D25" i="90"/>
  <c r="C25" i="90"/>
  <c r="D24" i="90"/>
  <c r="C24" i="90"/>
  <c r="D23" i="90"/>
  <c r="C23" i="90"/>
  <c r="D22" i="90"/>
  <c r="C22" i="90"/>
  <c r="D21" i="90"/>
  <c r="C21" i="90"/>
  <c r="D20" i="90"/>
  <c r="C20" i="90"/>
  <c r="D19" i="90"/>
  <c r="C19" i="90"/>
  <c r="D18" i="90"/>
  <c r="C18" i="90"/>
  <c r="C16" i="90"/>
  <c r="C15" i="90"/>
  <c r="C14" i="90"/>
  <c r="C13" i="90"/>
  <c r="C12" i="90"/>
  <c r="C11" i="90"/>
  <c r="C10" i="90"/>
  <c r="D16" i="90"/>
  <c r="D15" i="90"/>
  <c r="D14" i="90"/>
  <c r="D13" i="90"/>
  <c r="D12" i="90"/>
  <c r="D11" i="90"/>
  <c r="D10" i="90"/>
  <c r="D9" i="90"/>
  <c r="C9" i="90"/>
  <c r="E10" i="100" l="1"/>
  <c r="G10" i="100"/>
  <c r="D12" i="101" l="1"/>
  <c r="D13" i="101"/>
  <c r="E12" i="101"/>
  <c r="E13" i="101"/>
  <c r="D29" i="89" l="1"/>
  <c r="D28" i="89"/>
  <c r="J66" i="139" l="1"/>
  <c r="I66" i="139"/>
  <c r="H66" i="139"/>
  <c r="J65" i="139"/>
  <c r="I65" i="139"/>
  <c r="H65" i="139"/>
  <c r="J62" i="139"/>
  <c r="I62" i="139"/>
  <c r="H62" i="139"/>
  <c r="J61" i="139"/>
  <c r="I61" i="139"/>
  <c r="H61" i="139"/>
  <c r="H57" i="139"/>
  <c r="H55" i="139"/>
  <c r="J54" i="139"/>
  <c r="I54" i="139"/>
  <c r="H54" i="139"/>
  <c r="H53" i="139"/>
  <c r="I52" i="139"/>
  <c r="H52" i="139"/>
  <c r="J51" i="139"/>
  <c r="I51" i="139"/>
  <c r="H51" i="139"/>
  <c r="J50" i="139"/>
  <c r="I50" i="139"/>
  <c r="H50" i="139"/>
  <c r="H45" i="139"/>
  <c r="H44" i="139"/>
  <c r="H31" i="139"/>
  <c r="J20" i="139"/>
  <c r="I20" i="139"/>
  <c r="H20" i="139"/>
  <c r="J19" i="139"/>
  <c r="I19" i="139"/>
  <c r="H19" i="139"/>
  <c r="J12" i="139"/>
  <c r="H12" i="139"/>
  <c r="C26" i="141"/>
  <c r="D26" i="141"/>
  <c r="E26" i="141"/>
  <c r="F26" i="141"/>
  <c r="G26" i="141"/>
  <c r="H26" i="141"/>
  <c r="I26" i="141"/>
  <c r="J26" i="141"/>
  <c r="K26" i="141"/>
  <c r="L26" i="141"/>
  <c r="M26" i="141"/>
  <c r="N26" i="141"/>
  <c r="O26" i="141"/>
  <c r="P26" i="141"/>
  <c r="C61" i="139"/>
  <c r="D66" i="139" l="1"/>
  <c r="D65" i="139"/>
  <c r="D62" i="139"/>
  <c r="D61" i="139"/>
  <c r="D60" i="139"/>
  <c r="D59" i="139"/>
  <c r="D58" i="139"/>
  <c r="D57" i="139"/>
  <c r="D56" i="139"/>
  <c r="D55" i="139"/>
  <c r="D54" i="139"/>
  <c r="D53" i="139"/>
  <c r="D52" i="139"/>
  <c r="D51" i="139"/>
  <c r="D50" i="139"/>
  <c r="D49" i="139"/>
  <c r="D48" i="139"/>
  <c r="D47" i="139"/>
  <c r="D46" i="139"/>
  <c r="D45" i="139"/>
  <c r="D44" i="139"/>
  <c r="D43" i="139"/>
  <c r="D42" i="139"/>
  <c r="D41" i="139"/>
  <c r="D40" i="139"/>
  <c r="D39" i="139"/>
  <c r="D38" i="139"/>
  <c r="D37" i="139"/>
  <c r="D36" i="139"/>
  <c r="D35" i="139"/>
  <c r="D34" i="139"/>
  <c r="D33" i="139"/>
  <c r="D32" i="139"/>
  <c r="D31" i="139"/>
  <c r="D30" i="139"/>
  <c r="D29" i="139"/>
  <c r="D28" i="139"/>
  <c r="D27" i="139"/>
  <c r="D26" i="139"/>
  <c r="D25" i="139"/>
  <c r="D24" i="139"/>
  <c r="D23" i="139"/>
  <c r="D22" i="139"/>
  <c r="D21" i="139"/>
  <c r="D20" i="139"/>
  <c r="D19" i="139"/>
  <c r="D18" i="139"/>
  <c r="D17" i="139"/>
  <c r="D16" i="139"/>
  <c r="D15" i="139"/>
  <c r="D14" i="139"/>
  <c r="D13" i="139"/>
  <c r="D12" i="139"/>
  <c r="R66" i="139"/>
  <c r="R65" i="139"/>
  <c r="R64" i="139"/>
  <c r="R62" i="139"/>
  <c r="R61" i="139"/>
  <c r="R60" i="139"/>
  <c r="R59" i="139"/>
  <c r="R58" i="139"/>
  <c r="R57" i="139"/>
  <c r="R56" i="139"/>
  <c r="R55" i="139"/>
  <c r="R54" i="139"/>
  <c r="R53" i="139"/>
  <c r="R52" i="139"/>
  <c r="R51" i="139"/>
  <c r="R50" i="139"/>
  <c r="R49" i="139"/>
  <c r="R48" i="139"/>
  <c r="R47" i="139"/>
  <c r="R46" i="139"/>
  <c r="R45" i="139"/>
  <c r="R44" i="139"/>
  <c r="R43" i="139"/>
  <c r="R42" i="139"/>
  <c r="R41" i="139"/>
  <c r="R40" i="139"/>
  <c r="R39" i="139"/>
  <c r="R38" i="139"/>
  <c r="R37" i="139"/>
  <c r="R36" i="139"/>
  <c r="R35" i="139"/>
  <c r="R34" i="139"/>
  <c r="R33" i="139"/>
  <c r="R32" i="139"/>
  <c r="R31" i="139"/>
  <c r="R30" i="139"/>
  <c r="R29" i="139"/>
  <c r="R28" i="139"/>
  <c r="R27" i="139"/>
  <c r="R26" i="139"/>
  <c r="R25" i="139"/>
  <c r="R24" i="139"/>
  <c r="R23" i="139"/>
  <c r="R22" i="139"/>
  <c r="R21" i="139"/>
  <c r="R20" i="139"/>
  <c r="R19" i="139"/>
  <c r="R18" i="139"/>
  <c r="R17" i="139"/>
  <c r="R16" i="139"/>
  <c r="R15" i="139"/>
  <c r="R14" i="139"/>
  <c r="R13" i="139"/>
  <c r="R12" i="139"/>
  <c r="Q66" i="139"/>
  <c r="P66" i="139"/>
  <c r="O66" i="139"/>
  <c r="N66" i="139"/>
  <c r="Q65" i="139"/>
  <c r="P65" i="139"/>
  <c r="O65" i="139"/>
  <c r="N65" i="139"/>
  <c r="Q64" i="139"/>
  <c r="P64" i="139"/>
  <c r="O64" i="139"/>
  <c r="N64" i="139"/>
  <c r="Q62" i="139"/>
  <c r="P62" i="139"/>
  <c r="O62" i="139"/>
  <c r="N62" i="139"/>
  <c r="Q61" i="139"/>
  <c r="P61" i="139"/>
  <c r="O61" i="139"/>
  <c r="N61" i="139"/>
  <c r="Q60" i="139"/>
  <c r="P60" i="139"/>
  <c r="O60" i="139"/>
  <c r="N60" i="139"/>
  <c r="Q59" i="139"/>
  <c r="P59" i="139"/>
  <c r="O59" i="139"/>
  <c r="N59" i="139"/>
  <c r="Q58" i="139"/>
  <c r="P58" i="139"/>
  <c r="O58" i="139"/>
  <c r="N58" i="139"/>
  <c r="Q57" i="139"/>
  <c r="P57" i="139"/>
  <c r="O57" i="139"/>
  <c r="N57" i="139"/>
  <c r="Q56" i="139"/>
  <c r="P56" i="139"/>
  <c r="O56" i="139"/>
  <c r="N56" i="139"/>
  <c r="Q55" i="139"/>
  <c r="P55" i="139"/>
  <c r="O55" i="139"/>
  <c r="N55" i="139"/>
  <c r="Q54" i="139"/>
  <c r="P54" i="139"/>
  <c r="O54" i="139"/>
  <c r="N54" i="139"/>
  <c r="Q53" i="139"/>
  <c r="P53" i="139"/>
  <c r="O53" i="139"/>
  <c r="N53" i="139"/>
  <c r="Q52" i="139"/>
  <c r="P52" i="139"/>
  <c r="O52" i="139"/>
  <c r="N52" i="139"/>
  <c r="Q51" i="139"/>
  <c r="P51" i="139"/>
  <c r="O51" i="139"/>
  <c r="N51" i="139"/>
  <c r="Q50" i="139"/>
  <c r="P50" i="139"/>
  <c r="O50" i="139"/>
  <c r="N50" i="139"/>
  <c r="Q49" i="139"/>
  <c r="P49" i="139"/>
  <c r="O49" i="139"/>
  <c r="N49" i="139"/>
  <c r="Q48" i="139"/>
  <c r="P48" i="139"/>
  <c r="O48" i="139"/>
  <c r="N48" i="139"/>
  <c r="Q47" i="139"/>
  <c r="P47" i="139"/>
  <c r="O47" i="139"/>
  <c r="N47" i="139"/>
  <c r="Q46" i="139"/>
  <c r="P46" i="139"/>
  <c r="O46" i="139"/>
  <c r="N46" i="139"/>
  <c r="Q45" i="139"/>
  <c r="P45" i="139"/>
  <c r="O45" i="139"/>
  <c r="N45" i="139"/>
  <c r="Q44" i="139"/>
  <c r="P44" i="139"/>
  <c r="O44" i="139"/>
  <c r="N44" i="139"/>
  <c r="Q43" i="139"/>
  <c r="P43" i="139"/>
  <c r="O43" i="139"/>
  <c r="N43" i="139"/>
  <c r="Q42" i="139"/>
  <c r="P42" i="139"/>
  <c r="O42" i="139"/>
  <c r="N42" i="139"/>
  <c r="Q41" i="139"/>
  <c r="P41" i="139"/>
  <c r="O41" i="139"/>
  <c r="N41" i="139"/>
  <c r="Q40" i="139"/>
  <c r="P40" i="139"/>
  <c r="O40" i="139"/>
  <c r="N40" i="139"/>
  <c r="Q39" i="139"/>
  <c r="P39" i="139"/>
  <c r="O39" i="139"/>
  <c r="N39" i="139"/>
  <c r="Q38" i="139"/>
  <c r="P38" i="139"/>
  <c r="O38" i="139"/>
  <c r="N38" i="139"/>
  <c r="Q37" i="139"/>
  <c r="P37" i="139"/>
  <c r="O37" i="139"/>
  <c r="N37" i="139"/>
  <c r="Q36" i="139"/>
  <c r="P36" i="139"/>
  <c r="O36" i="139"/>
  <c r="N36" i="139"/>
  <c r="Q35" i="139"/>
  <c r="P35" i="139"/>
  <c r="O35" i="139"/>
  <c r="N35" i="139"/>
  <c r="Q34" i="139"/>
  <c r="P34" i="139"/>
  <c r="O34" i="139"/>
  <c r="N34" i="139"/>
  <c r="Q33" i="139"/>
  <c r="P33" i="139"/>
  <c r="O33" i="139"/>
  <c r="N33" i="139"/>
  <c r="Q32" i="139"/>
  <c r="P32" i="139"/>
  <c r="O32" i="139"/>
  <c r="N32" i="139"/>
  <c r="Q31" i="139"/>
  <c r="P31" i="139"/>
  <c r="O31" i="139"/>
  <c r="N31" i="139"/>
  <c r="Q30" i="139"/>
  <c r="P30" i="139"/>
  <c r="O30" i="139"/>
  <c r="N30" i="139"/>
  <c r="Q29" i="139"/>
  <c r="P29" i="139"/>
  <c r="O29" i="139"/>
  <c r="N29" i="139"/>
  <c r="Q28" i="139"/>
  <c r="P28" i="139"/>
  <c r="O28" i="139"/>
  <c r="N28" i="139"/>
  <c r="Q27" i="139"/>
  <c r="P27" i="139"/>
  <c r="O27" i="139"/>
  <c r="N27" i="139"/>
  <c r="Q26" i="139"/>
  <c r="P26" i="139"/>
  <c r="O26" i="139"/>
  <c r="N26" i="139"/>
  <c r="Q25" i="139"/>
  <c r="P25" i="139"/>
  <c r="O25" i="139"/>
  <c r="N25" i="139"/>
  <c r="Q24" i="139"/>
  <c r="P24" i="139"/>
  <c r="O24" i="139"/>
  <c r="N24" i="139"/>
  <c r="Q23" i="139"/>
  <c r="P23" i="139"/>
  <c r="O23" i="139"/>
  <c r="N23" i="139"/>
  <c r="Q22" i="139"/>
  <c r="P22" i="139"/>
  <c r="O22" i="139"/>
  <c r="N22" i="139"/>
  <c r="Q21" i="139"/>
  <c r="P21" i="139"/>
  <c r="O21" i="139"/>
  <c r="N21" i="139"/>
  <c r="Q20" i="139"/>
  <c r="P20" i="139"/>
  <c r="O20" i="139"/>
  <c r="N20" i="139"/>
  <c r="Q19" i="139"/>
  <c r="P19" i="139"/>
  <c r="O19" i="139"/>
  <c r="N19" i="139"/>
  <c r="Q18" i="139"/>
  <c r="P18" i="139"/>
  <c r="O18" i="139"/>
  <c r="N18" i="139"/>
  <c r="Q17" i="139"/>
  <c r="P17" i="139"/>
  <c r="O17" i="139"/>
  <c r="N17" i="139"/>
  <c r="Q16" i="139"/>
  <c r="P16" i="139"/>
  <c r="O16" i="139"/>
  <c r="N16" i="139"/>
  <c r="Q15" i="139"/>
  <c r="P15" i="139"/>
  <c r="O15" i="139"/>
  <c r="N15" i="139"/>
  <c r="Q14" i="139"/>
  <c r="P14" i="139"/>
  <c r="O14" i="139"/>
  <c r="N14" i="139"/>
  <c r="Q13" i="139"/>
  <c r="P13" i="139"/>
  <c r="O13" i="139"/>
  <c r="N13" i="139"/>
  <c r="Q12" i="139"/>
  <c r="P12" i="139"/>
  <c r="O12" i="139"/>
  <c r="N12" i="139"/>
  <c r="M66" i="139"/>
  <c r="M65" i="139"/>
  <c r="M64" i="139"/>
  <c r="M62" i="139"/>
  <c r="M61" i="139"/>
  <c r="M60" i="139"/>
  <c r="M59" i="139"/>
  <c r="M58" i="139"/>
  <c r="M57" i="139"/>
  <c r="M56" i="139"/>
  <c r="M55" i="139"/>
  <c r="M54" i="139"/>
  <c r="M53" i="139"/>
  <c r="M52" i="139"/>
  <c r="M51" i="139"/>
  <c r="M50" i="139"/>
  <c r="M49" i="139"/>
  <c r="M48" i="139"/>
  <c r="M47" i="139"/>
  <c r="M45" i="139"/>
  <c r="M44" i="139"/>
  <c r="M43" i="139"/>
  <c r="M42" i="139"/>
  <c r="M41" i="139"/>
  <c r="M39" i="139"/>
  <c r="M38" i="139"/>
  <c r="M37" i="139"/>
  <c r="M36" i="139"/>
  <c r="M35" i="139"/>
  <c r="M34" i="139"/>
  <c r="M33" i="139"/>
  <c r="M32" i="139"/>
  <c r="M31" i="139"/>
  <c r="M30" i="139"/>
  <c r="M29" i="139"/>
  <c r="M28" i="139"/>
  <c r="M27" i="139"/>
  <c r="M26" i="139"/>
  <c r="M25" i="139"/>
  <c r="M24" i="139"/>
  <c r="M23" i="139"/>
  <c r="M21" i="139"/>
  <c r="M20" i="139"/>
  <c r="M19" i="139"/>
  <c r="M18" i="139"/>
  <c r="M17" i="139"/>
  <c r="M16" i="139"/>
  <c r="M13" i="139"/>
  <c r="M12" i="139"/>
  <c r="L62" i="139"/>
  <c r="K62" i="139"/>
  <c r="L61" i="139"/>
  <c r="K61" i="139"/>
  <c r="L60" i="139"/>
  <c r="K60" i="139"/>
  <c r="L59" i="139"/>
  <c r="K59" i="139"/>
  <c r="L58" i="139"/>
  <c r="K58" i="139"/>
  <c r="L57" i="139"/>
  <c r="K57" i="139"/>
  <c r="L56" i="139"/>
  <c r="K56" i="139"/>
  <c r="L55" i="139"/>
  <c r="K55" i="139"/>
  <c r="L54" i="139"/>
  <c r="K54" i="139"/>
  <c r="L53" i="139"/>
  <c r="K53" i="139"/>
  <c r="L52" i="139"/>
  <c r="K52" i="139"/>
  <c r="L51" i="139"/>
  <c r="K51" i="139"/>
  <c r="L50" i="139"/>
  <c r="K50" i="139"/>
  <c r="L49" i="139"/>
  <c r="K49" i="139"/>
  <c r="L48" i="139"/>
  <c r="K48" i="139"/>
  <c r="L47" i="139"/>
  <c r="K47" i="139"/>
  <c r="L46" i="139"/>
  <c r="K46" i="139"/>
  <c r="L45" i="139"/>
  <c r="K45" i="139"/>
  <c r="L44" i="139"/>
  <c r="K44" i="139"/>
  <c r="L43" i="139"/>
  <c r="K43" i="139"/>
  <c r="L42" i="139"/>
  <c r="K42" i="139"/>
  <c r="L41" i="139"/>
  <c r="K41" i="139"/>
  <c r="L39" i="139"/>
  <c r="K39" i="139"/>
  <c r="L38" i="139"/>
  <c r="K38" i="139"/>
  <c r="L37" i="139"/>
  <c r="K37" i="139"/>
  <c r="L36" i="139"/>
  <c r="K36" i="139"/>
  <c r="L35" i="139"/>
  <c r="K35" i="139"/>
  <c r="L34" i="139"/>
  <c r="K34" i="139"/>
  <c r="L33" i="139"/>
  <c r="K33" i="139"/>
  <c r="L32" i="139"/>
  <c r="K32" i="139"/>
  <c r="L31" i="139"/>
  <c r="K31" i="139"/>
  <c r="L30" i="139"/>
  <c r="K30" i="139"/>
  <c r="L29" i="139"/>
  <c r="K29" i="139"/>
  <c r="L28" i="139"/>
  <c r="K28" i="139"/>
  <c r="L27" i="139"/>
  <c r="K27" i="139"/>
  <c r="L26" i="139"/>
  <c r="K26" i="139"/>
  <c r="L25" i="139"/>
  <c r="K25" i="139"/>
  <c r="L24" i="139"/>
  <c r="K24" i="139"/>
  <c r="L23" i="139"/>
  <c r="K23" i="139"/>
  <c r="L21" i="139"/>
  <c r="K21" i="139"/>
  <c r="L20" i="139"/>
  <c r="K20" i="139"/>
  <c r="L19" i="139"/>
  <c r="K19" i="139"/>
  <c r="L18" i="139"/>
  <c r="K18" i="139"/>
  <c r="L17" i="139"/>
  <c r="K17" i="139"/>
  <c r="L16" i="139"/>
  <c r="K16" i="139"/>
  <c r="L15" i="139"/>
  <c r="K15" i="139"/>
  <c r="L14" i="139"/>
  <c r="K14" i="139"/>
  <c r="L13" i="139"/>
  <c r="K13" i="139"/>
  <c r="L12" i="139"/>
  <c r="K12" i="139"/>
  <c r="G66" i="139"/>
  <c r="G65" i="139"/>
  <c r="J64" i="139"/>
  <c r="I64" i="139"/>
  <c r="H64" i="139"/>
  <c r="G64" i="139"/>
  <c r="G62" i="139"/>
  <c r="G61" i="139"/>
  <c r="J60" i="139"/>
  <c r="I60" i="139"/>
  <c r="H60" i="139"/>
  <c r="G60" i="139"/>
  <c r="J59" i="139"/>
  <c r="I59" i="139"/>
  <c r="H59" i="139"/>
  <c r="G59" i="139"/>
  <c r="J58" i="139"/>
  <c r="I58" i="139"/>
  <c r="H58" i="139"/>
  <c r="G58" i="139"/>
  <c r="J57" i="139"/>
  <c r="I57" i="139"/>
  <c r="G57" i="139"/>
  <c r="J56" i="139"/>
  <c r="I56" i="139"/>
  <c r="H56" i="139"/>
  <c r="G56" i="139"/>
  <c r="J55" i="139"/>
  <c r="I55" i="139"/>
  <c r="G55" i="139"/>
  <c r="G54" i="139"/>
  <c r="J53" i="139"/>
  <c r="I53" i="139"/>
  <c r="G53" i="139"/>
  <c r="J52" i="139"/>
  <c r="G52" i="139"/>
  <c r="G51" i="139"/>
  <c r="G50" i="139"/>
  <c r="J49" i="139"/>
  <c r="I49" i="139"/>
  <c r="H49" i="139"/>
  <c r="G49" i="139"/>
  <c r="J48" i="139"/>
  <c r="I48" i="139"/>
  <c r="H48" i="139"/>
  <c r="G48" i="139"/>
  <c r="J47" i="139"/>
  <c r="I47" i="139"/>
  <c r="H47" i="139"/>
  <c r="G47" i="139"/>
  <c r="J46" i="139"/>
  <c r="I46" i="139"/>
  <c r="H46" i="139"/>
  <c r="G46" i="139"/>
  <c r="J45" i="139"/>
  <c r="I45" i="139"/>
  <c r="G45" i="139"/>
  <c r="J44" i="139"/>
  <c r="I44" i="139"/>
  <c r="G44" i="139"/>
  <c r="J43" i="139"/>
  <c r="I43" i="139"/>
  <c r="H43" i="139"/>
  <c r="G43" i="139"/>
  <c r="J42" i="139"/>
  <c r="I42" i="139"/>
  <c r="H42" i="139"/>
  <c r="G42" i="139"/>
  <c r="J41" i="139"/>
  <c r="I41" i="139"/>
  <c r="H41" i="139"/>
  <c r="G41" i="139"/>
  <c r="J40" i="139"/>
  <c r="I40" i="139"/>
  <c r="H40" i="139"/>
  <c r="G40" i="139"/>
  <c r="J39" i="139"/>
  <c r="I39" i="139"/>
  <c r="H39" i="139"/>
  <c r="G39" i="139"/>
  <c r="J38" i="139"/>
  <c r="I38" i="139"/>
  <c r="H38" i="139"/>
  <c r="G38" i="139"/>
  <c r="J37" i="139"/>
  <c r="I37" i="139"/>
  <c r="H37" i="139"/>
  <c r="G37" i="139"/>
  <c r="J36" i="139"/>
  <c r="I36" i="139"/>
  <c r="H36" i="139"/>
  <c r="G36" i="139"/>
  <c r="J35" i="139"/>
  <c r="I35" i="139"/>
  <c r="H35" i="139"/>
  <c r="G35" i="139"/>
  <c r="J34" i="139"/>
  <c r="I34" i="139"/>
  <c r="H34" i="139"/>
  <c r="G34" i="139"/>
  <c r="J33" i="139"/>
  <c r="I33" i="139"/>
  <c r="H33" i="139"/>
  <c r="G33" i="139"/>
  <c r="J32" i="139"/>
  <c r="I32" i="139"/>
  <c r="H32" i="139"/>
  <c r="G32" i="139"/>
  <c r="J31" i="139"/>
  <c r="I31" i="139"/>
  <c r="G31" i="139"/>
  <c r="J30" i="139"/>
  <c r="I30" i="139"/>
  <c r="H30" i="139"/>
  <c r="G30" i="139"/>
  <c r="J29" i="139"/>
  <c r="I29" i="139"/>
  <c r="H29" i="139"/>
  <c r="G29" i="139"/>
  <c r="J28" i="139"/>
  <c r="I28" i="139"/>
  <c r="H28" i="139"/>
  <c r="G28" i="139"/>
  <c r="J27" i="139"/>
  <c r="I27" i="139"/>
  <c r="H27" i="139"/>
  <c r="G27" i="139"/>
  <c r="J26" i="139"/>
  <c r="I26" i="139"/>
  <c r="H26" i="139"/>
  <c r="G26" i="139"/>
  <c r="J25" i="139"/>
  <c r="I25" i="139"/>
  <c r="H25" i="139"/>
  <c r="G25" i="139"/>
  <c r="J24" i="139"/>
  <c r="I24" i="139"/>
  <c r="H24" i="139"/>
  <c r="G24" i="139"/>
  <c r="J23" i="139"/>
  <c r="I23" i="139"/>
  <c r="H23" i="139"/>
  <c r="G23" i="139"/>
  <c r="J22" i="139"/>
  <c r="I22" i="139"/>
  <c r="H22" i="139"/>
  <c r="G22" i="139"/>
  <c r="J21" i="139"/>
  <c r="I21" i="139"/>
  <c r="H21" i="139"/>
  <c r="G21" i="139"/>
  <c r="G20" i="139"/>
  <c r="G19" i="139"/>
  <c r="J18" i="139"/>
  <c r="I18" i="139"/>
  <c r="H18" i="139"/>
  <c r="G18" i="139"/>
  <c r="J17" i="139"/>
  <c r="I17" i="139"/>
  <c r="H17" i="139"/>
  <c r="G17" i="139"/>
  <c r="J16" i="139"/>
  <c r="I16" i="139"/>
  <c r="H16" i="139"/>
  <c r="G16" i="139"/>
  <c r="J15" i="139"/>
  <c r="I15" i="139"/>
  <c r="H15" i="139"/>
  <c r="G15" i="139"/>
  <c r="J14" i="139"/>
  <c r="I14" i="139"/>
  <c r="H14" i="139"/>
  <c r="G14" i="139"/>
  <c r="J13" i="139"/>
  <c r="I13" i="139"/>
  <c r="H13" i="139"/>
  <c r="G13" i="139"/>
  <c r="I12" i="139"/>
  <c r="G12" i="139"/>
  <c r="F66" i="139"/>
  <c r="F65" i="139"/>
  <c r="F64" i="139"/>
  <c r="F62" i="139"/>
  <c r="F61" i="139"/>
  <c r="F60" i="139"/>
  <c r="F59" i="139"/>
  <c r="F58" i="139"/>
  <c r="F57" i="139"/>
  <c r="F56" i="139"/>
  <c r="F55" i="139"/>
  <c r="F54" i="139"/>
  <c r="F53" i="139"/>
  <c r="F52" i="139"/>
  <c r="F51" i="139"/>
  <c r="F50" i="139"/>
  <c r="F49" i="139"/>
  <c r="F48" i="139"/>
  <c r="F47" i="139"/>
  <c r="F46" i="139"/>
  <c r="F45" i="139"/>
  <c r="F44" i="139"/>
  <c r="F43" i="139"/>
  <c r="F42" i="139"/>
  <c r="F41" i="139"/>
  <c r="F40" i="139"/>
  <c r="F39" i="139"/>
  <c r="F38" i="139"/>
  <c r="F37" i="139"/>
  <c r="F36" i="139"/>
  <c r="F35" i="139"/>
  <c r="F34" i="139"/>
  <c r="F33" i="139"/>
  <c r="F32" i="139"/>
  <c r="F31" i="139"/>
  <c r="F30" i="139"/>
  <c r="F29" i="139"/>
  <c r="F28" i="139"/>
  <c r="F27" i="139"/>
  <c r="F26" i="139"/>
  <c r="F25" i="139"/>
  <c r="F24" i="139"/>
  <c r="F23" i="139"/>
  <c r="F22" i="139"/>
  <c r="F21" i="139"/>
  <c r="F20" i="139"/>
  <c r="F19" i="139"/>
  <c r="F18" i="139"/>
  <c r="F17" i="139"/>
  <c r="F16" i="139"/>
  <c r="F15" i="139"/>
  <c r="F14" i="139"/>
  <c r="F13" i="139"/>
  <c r="F12" i="139"/>
  <c r="C66" i="139"/>
  <c r="C65" i="139"/>
  <c r="C64" i="139"/>
  <c r="C62" i="139"/>
  <c r="C60" i="139"/>
  <c r="C59" i="139"/>
  <c r="C58" i="139"/>
  <c r="C57" i="139"/>
  <c r="C56" i="139"/>
  <c r="C55" i="139"/>
  <c r="C54" i="139"/>
  <c r="C53" i="139"/>
  <c r="C52" i="139"/>
  <c r="C51" i="139"/>
  <c r="C50" i="139"/>
  <c r="C49" i="139"/>
  <c r="C48" i="139"/>
  <c r="C47" i="139"/>
  <c r="C46" i="139"/>
  <c r="C45" i="139"/>
  <c r="C44" i="139"/>
  <c r="C43" i="139"/>
  <c r="C42" i="139"/>
  <c r="C41" i="139"/>
  <c r="C40" i="139"/>
  <c r="C39" i="139"/>
  <c r="C38" i="139"/>
  <c r="C37" i="139"/>
  <c r="C36" i="139"/>
  <c r="C35" i="139"/>
  <c r="C34" i="139"/>
  <c r="C33" i="139"/>
  <c r="C32" i="139"/>
  <c r="C31" i="139"/>
  <c r="C30" i="139"/>
  <c r="C29" i="139"/>
  <c r="C28" i="139"/>
  <c r="C27" i="139"/>
  <c r="C26" i="139"/>
  <c r="C25" i="139"/>
  <c r="C24" i="139"/>
  <c r="C23" i="139"/>
  <c r="C22" i="139"/>
  <c r="C21" i="139"/>
  <c r="C20" i="139"/>
  <c r="C19" i="139"/>
  <c r="C18" i="139"/>
  <c r="C17" i="139"/>
  <c r="C16" i="139"/>
  <c r="C15" i="139"/>
  <c r="C14" i="139"/>
  <c r="C13" i="139"/>
  <c r="C12" i="139"/>
  <c r="C21" i="10" l="1"/>
  <c r="C20" i="10"/>
  <c r="C86" i="89" l="1"/>
  <c r="C89" i="89" s="1"/>
  <c r="C80" i="89"/>
  <c r="C68" i="89"/>
  <c r="C90" i="89" l="1"/>
  <c r="E43" i="89" l="1"/>
  <c r="E39" i="89"/>
  <c r="E40" i="89"/>
  <c r="E41" i="89"/>
  <c r="E38" i="89"/>
  <c r="E34" i="89"/>
  <c r="E23" i="89"/>
  <c r="E22" i="89"/>
  <c r="E13" i="89"/>
  <c r="G28" i="67"/>
  <c r="D15" i="142" l="1"/>
  <c r="D16" i="142"/>
  <c r="D17" i="142"/>
  <c r="D14" i="142"/>
  <c r="D13" i="142"/>
  <c r="D19" i="142"/>
  <c r="D18" i="142"/>
  <c r="F19" i="142"/>
  <c r="E19" i="142"/>
  <c r="F18" i="142"/>
  <c r="E18" i="142"/>
  <c r="F16" i="142"/>
  <c r="E16" i="142"/>
  <c r="F15" i="142"/>
  <c r="E15" i="142"/>
  <c r="F14" i="142"/>
  <c r="E14" i="142"/>
  <c r="F13" i="142"/>
  <c r="E13" i="142"/>
  <c r="N25" i="141"/>
  <c r="N24" i="141"/>
  <c r="N23" i="141"/>
  <c r="N22" i="141"/>
  <c r="N21" i="141"/>
  <c r="N20" i="141"/>
  <c r="N19" i="141"/>
  <c r="N18" i="141"/>
  <c r="N17" i="141"/>
  <c r="N16" i="141"/>
  <c r="N15" i="141"/>
  <c r="N14" i="141"/>
  <c r="P25" i="141"/>
  <c r="O25" i="141"/>
  <c r="P24" i="141"/>
  <c r="O24" i="141"/>
  <c r="P23" i="141"/>
  <c r="O23" i="141"/>
  <c r="P22" i="141"/>
  <c r="O22" i="141"/>
  <c r="P21" i="141"/>
  <c r="O21" i="141"/>
  <c r="P20" i="141"/>
  <c r="O20" i="141"/>
  <c r="P19" i="141"/>
  <c r="O19" i="141"/>
  <c r="P18" i="141"/>
  <c r="O18" i="141"/>
  <c r="P17" i="141"/>
  <c r="O17" i="141"/>
  <c r="P16" i="141"/>
  <c r="O16" i="141"/>
  <c r="P15" i="141"/>
  <c r="O15" i="141"/>
  <c r="P14" i="141"/>
  <c r="O14" i="141"/>
  <c r="P13" i="141"/>
  <c r="O13" i="141"/>
  <c r="N13" i="141"/>
  <c r="C25" i="141"/>
  <c r="C24" i="141"/>
  <c r="C23" i="141"/>
  <c r="C22" i="141"/>
  <c r="C21" i="141"/>
  <c r="C20" i="141"/>
  <c r="C19" i="141"/>
  <c r="C18" i="141"/>
  <c r="C17" i="141"/>
  <c r="C16" i="141"/>
  <c r="C15" i="141"/>
  <c r="C14" i="141"/>
  <c r="M25" i="141"/>
  <c r="L25" i="141"/>
  <c r="K25" i="141"/>
  <c r="J25" i="141"/>
  <c r="I25" i="141"/>
  <c r="H25" i="141"/>
  <c r="G25" i="141"/>
  <c r="F25" i="141"/>
  <c r="E25" i="141"/>
  <c r="D25" i="141"/>
  <c r="M24" i="141"/>
  <c r="L24" i="141"/>
  <c r="K24" i="141"/>
  <c r="J24" i="141"/>
  <c r="I24" i="141"/>
  <c r="H24" i="141"/>
  <c r="G24" i="141"/>
  <c r="F24" i="141"/>
  <c r="E24" i="141"/>
  <c r="D24" i="141"/>
  <c r="M23" i="141"/>
  <c r="L23" i="141"/>
  <c r="K23" i="141"/>
  <c r="J23" i="141"/>
  <c r="I23" i="141"/>
  <c r="H23" i="141"/>
  <c r="G23" i="141"/>
  <c r="F23" i="141"/>
  <c r="E23" i="141"/>
  <c r="D23" i="141"/>
  <c r="M22" i="141"/>
  <c r="L22" i="141"/>
  <c r="K22" i="141"/>
  <c r="J22" i="141"/>
  <c r="I22" i="141"/>
  <c r="H22" i="141"/>
  <c r="G22" i="141"/>
  <c r="F22" i="141"/>
  <c r="E22" i="141"/>
  <c r="D22" i="141"/>
  <c r="M21" i="141"/>
  <c r="L21" i="141"/>
  <c r="K21" i="141"/>
  <c r="J21" i="141"/>
  <c r="I21" i="141"/>
  <c r="H21" i="141"/>
  <c r="G21" i="141"/>
  <c r="F21" i="141"/>
  <c r="E21" i="141"/>
  <c r="D21" i="141"/>
  <c r="M20" i="141"/>
  <c r="L20" i="141"/>
  <c r="K20" i="141"/>
  <c r="J20" i="141"/>
  <c r="I20" i="141"/>
  <c r="H20" i="141"/>
  <c r="G20" i="141"/>
  <c r="F20" i="141"/>
  <c r="E20" i="141"/>
  <c r="D20" i="141"/>
  <c r="M19" i="141"/>
  <c r="L19" i="141"/>
  <c r="K19" i="141"/>
  <c r="J19" i="141"/>
  <c r="I19" i="141"/>
  <c r="H19" i="141"/>
  <c r="G19" i="141"/>
  <c r="F19" i="141"/>
  <c r="E19" i="141"/>
  <c r="D19" i="141"/>
  <c r="M18" i="141"/>
  <c r="L18" i="141"/>
  <c r="K18" i="141"/>
  <c r="J18" i="141"/>
  <c r="I18" i="141"/>
  <c r="H18" i="141"/>
  <c r="G18" i="141"/>
  <c r="F18" i="141"/>
  <c r="E18" i="141"/>
  <c r="D18" i="141"/>
  <c r="M17" i="141"/>
  <c r="L17" i="141"/>
  <c r="K17" i="141"/>
  <c r="J17" i="141"/>
  <c r="I17" i="141"/>
  <c r="H17" i="141"/>
  <c r="G17" i="141"/>
  <c r="F17" i="141"/>
  <c r="E17" i="141"/>
  <c r="D17" i="141"/>
  <c r="M16" i="141"/>
  <c r="L16" i="141"/>
  <c r="K16" i="141"/>
  <c r="J16" i="141"/>
  <c r="I16" i="141"/>
  <c r="H16" i="141"/>
  <c r="G16" i="141"/>
  <c r="F16" i="141"/>
  <c r="E16" i="141"/>
  <c r="D16" i="141"/>
  <c r="M15" i="141"/>
  <c r="L15" i="141"/>
  <c r="K15" i="141"/>
  <c r="J15" i="141"/>
  <c r="I15" i="141"/>
  <c r="H15" i="141"/>
  <c r="G15" i="141"/>
  <c r="F15" i="141"/>
  <c r="E15" i="141"/>
  <c r="D15" i="141"/>
  <c r="M14" i="141"/>
  <c r="L14" i="141"/>
  <c r="K14" i="141"/>
  <c r="J14" i="141"/>
  <c r="I14" i="141"/>
  <c r="H14" i="141"/>
  <c r="G14" i="141"/>
  <c r="F14" i="141"/>
  <c r="E14" i="141"/>
  <c r="D14" i="141"/>
  <c r="M13" i="141"/>
  <c r="L13" i="141"/>
  <c r="K13" i="141"/>
  <c r="J13" i="141"/>
  <c r="I13" i="141"/>
  <c r="H13" i="141"/>
  <c r="G13" i="141"/>
  <c r="F13" i="141"/>
  <c r="E13" i="141"/>
  <c r="D13" i="141"/>
  <c r="C13" i="141"/>
  <c r="Q25" i="140" l="1"/>
  <c r="Q24" i="140"/>
  <c r="Q23" i="140"/>
  <c r="Q22" i="140"/>
  <c r="Q21" i="140"/>
  <c r="Q20" i="140"/>
  <c r="P24" i="140"/>
  <c r="O24" i="140"/>
  <c r="N24" i="140"/>
  <c r="M24" i="140"/>
  <c r="L24" i="140"/>
  <c r="K24" i="140"/>
  <c r="J24" i="140"/>
  <c r="P23" i="140"/>
  <c r="O23" i="140"/>
  <c r="N23" i="140"/>
  <c r="M23" i="140"/>
  <c r="L23" i="140"/>
  <c r="K23" i="140"/>
  <c r="J23" i="140"/>
  <c r="P22" i="140"/>
  <c r="O22" i="140"/>
  <c r="N22" i="140"/>
  <c r="M22" i="140"/>
  <c r="L22" i="140"/>
  <c r="K22" i="140"/>
  <c r="J22" i="140"/>
  <c r="P21" i="140"/>
  <c r="O21" i="140"/>
  <c r="N21" i="140"/>
  <c r="M21" i="140"/>
  <c r="L21" i="140"/>
  <c r="K21" i="140"/>
  <c r="J21" i="140"/>
  <c r="I25" i="140"/>
  <c r="H25" i="140"/>
  <c r="G25" i="140"/>
  <c r="F25" i="140"/>
  <c r="E25" i="140"/>
  <c r="D25" i="140"/>
  <c r="I24" i="140"/>
  <c r="H24" i="140"/>
  <c r="G24" i="140"/>
  <c r="F24" i="140"/>
  <c r="E24" i="140"/>
  <c r="D24" i="140"/>
  <c r="I23" i="140"/>
  <c r="H23" i="140"/>
  <c r="G23" i="140"/>
  <c r="F23" i="140"/>
  <c r="E23" i="140"/>
  <c r="D23" i="140"/>
  <c r="I22" i="140"/>
  <c r="H22" i="140"/>
  <c r="G22" i="140"/>
  <c r="F22" i="140"/>
  <c r="E22" i="140"/>
  <c r="D22" i="140"/>
  <c r="I21" i="140"/>
  <c r="H21" i="140"/>
  <c r="G21" i="140"/>
  <c r="F21" i="140"/>
  <c r="E21" i="140"/>
  <c r="D21" i="140"/>
  <c r="I20" i="140"/>
  <c r="H20" i="140"/>
  <c r="G20" i="140"/>
  <c r="F20" i="140"/>
  <c r="E20" i="140"/>
  <c r="D20" i="140"/>
  <c r="C25" i="140"/>
  <c r="C24" i="140"/>
  <c r="C23" i="140"/>
  <c r="C22" i="140"/>
  <c r="C21" i="140"/>
  <c r="C20" i="140"/>
  <c r="C19" i="140"/>
  <c r="C18" i="140"/>
  <c r="C17" i="140"/>
  <c r="Q19" i="140"/>
  <c r="P19" i="140"/>
  <c r="O19" i="140"/>
  <c r="N19" i="140"/>
  <c r="M19" i="140"/>
  <c r="L19" i="140"/>
  <c r="K19" i="140"/>
  <c r="J19" i="140"/>
  <c r="I19" i="140"/>
  <c r="H19" i="140"/>
  <c r="G19" i="140"/>
  <c r="F19" i="140"/>
  <c r="E19" i="140"/>
  <c r="D19" i="140"/>
  <c r="Q18" i="140"/>
  <c r="P18" i="140"/>
  <c r="O18" i="140"/>
  <c r="N18" i="140"/>
  <c r="M18" i="140"/>
  <c r="L18" i="140"/>
  <c r="K18" i="140"/>
  <c r="J18" i="140"/>
  <c r="I18" i="140"/>
  <c r="H18" i="140"/>
  <c r="G18" i="140"/>
  <c r="F18" i="140"/>
  <c r="E18" i="140"/>
  <c r="D18" i="140"/>
  <c r="Q17" i="140"/>
  <c r="P17" i="140"/>
  <c r="O17" i="140"/>
  <c r="N17" i="140"/>
  <c r="M17" i="140"/>
  <c r="L17" i="140"/>
  <c r="K17" i="140"/>
  <c r="J17" i="140"/>
  <c r="I17" i="140"/>
  <c r="H17" i="140"/>
  <c r="G17" i="140"/>
  <c r="F17" i="140"/>
  <c r="E17" i="140"/>
  <c r="D17" i="140"/>
  <c r="Q16" i="140"/>
  <c r="P16" i="140"/>
  <c r="O16" i="140"/>
  <c r="N16" i="140"/>
  <c r="M16" i="140"/>
  <c r="L16" i="140"/>
  <c r="K16" i="140"/>
  <c r="J16" i="140"/>
  <c r="I16" i="140"/>
  <c r="H16" i="140"/>
  <c r="G16" i="140"/>
  <c r="F16" i="140"/>
  <c r="E16" i="140"/>
  <c r="D16" i="140"/>
  <c r="C16" i="140"/>
  <c r="R25" i="140"/>
  <c r="R24" i="140"/>
  <c r="R23" i="140"/>
  <c r="R22" i="140"/>
  <c r="R21" i="140"/>
  <c r="R20" i="140"/>
  <c r="R19" i="140"/>
  <c r="R18" i="140"/>
  <c r="R17" i="140"/>
  <c r="R16" i="140"/>
  <c r="H44" i="99" l="1"/>
  <c r="H43" i="99"/>
  <c r="H42" i="99"/>
  <c r="G42" i="99"/>
  <c r="F42" i="99"/>
  <c r="E42" i="99"/>
  <c r="H41" i="99"/>
  <c r="G41" i="99"/>
  <c r="F41" i="99"/>
  <c r="E41" i="99"/>
  <c r="H40" i="99"/>
  <c r="G40" i="99"/>
  <c r="F40" i="99"/>
  <c r="E40" i="99"/>
  <c r="H39" i="99"/>
  <c r="G39" i="99"/>
  <c r="F39" i="99"/>
  <c r="E39" i="99"/>
  <c r="H38" i="99"/>
  <c r="G38" i="99"/>
  <c r="F38" i="99"/>
  <c r="E38" i="99"/>
  <c r="H37" i="99"/>
  <c r="G37" i="99"/>
  <c r="F37" i="99"/>
  <c r="E37" i="99"/>
  <c r="H36" i="99"/>
  <c r="G36" i="99"/>
  <c r="F36" i="99"/>
  <c r="E36" i="99"/>
  <c r="G35" i="99"/>
  <c r="F35" i="99"/>
  <c r="E35" i="99"/>
  <c r="G34" i="99"/>
  <c r="F34" i="99"/>
  <c r="E34" i="99"/>
  <c r="G33" i="99"/>
  <c r="F33" i="99"/>
  <c r="E33" i="99"/>
  <c r="G32" i="99"/>
  <c r="F32" i="99"/>
  <c r="E32" i="99"/>
  <c r="G31" i="99"/>
  <c r="F31" i="99"/>
  <c r="E31" i="99"/>
  <c r="G30" i="99"/>
  <c r="F30" i="99"/>
  <c r="E30" i="99"/>
  <c r="G29" i="99"/>
  <c r="F29" i="99"/>
  <c r="E29" i="99"/>
  <c r="G28" i="99"/>
  <c r="F28" i="99"/>
  <c r="E28" i="99"/>
  <c r="G27" i="99"/>
  <c r="F27" i="99"/>
  <c r="E27" i="99"/>
  <c r="G26" i="99"/>
  <c r="F26" i="99"/>
  <c r="E26" i="99"/>
  <c r="G25" i="99"/>
  <c r="F25" i="99"/>
  <c r="E25" i="99"/>
  <c r="H35" i="99"/>
  <c r="H34" i="99"/>
  <c r="H33" i="99"/>
  <c r="H32" i="99"/>
  <c r="H31" i="99"/>
  <c r="H30" i="99"/>
  <c r="H29" i="99"/>
  <c r="H28" i="99"/>
  <c r="H27" i="99"/>
  <c r="H26" i="99"/>
  <c r="H25" i="99"/>
  <c r="H24" i="99"/>
  <c r="H22" i="99"/>
  <c r="H21" i="99"/>
  <c r="G21" i="99"/>
  <c r="F21" i="99"/>
  <c r="E21" i="99"/>
  <c r="D20" i="99"/>
  <c r="D19" i="99"/>
  <c r="H19" i="99"/>
  <c r="G19" i="99"/>
  <c r="F19" i="99"/>
  <c r="E19" i="99"/>
  <c r="H18" i="99"/>
  <c r="G18" i="99"/>
  <c r="F18" i="99"/>
  <c r="E18" i="99"/>
  <c r="H17" i="99"/>
  <c r="G17" i="99"/>
  <c r="F17" i="99"/>
  <c r="E17" i="99"/>
  <c r="H16" i="99"/>
  <c r="G16" i="99"/>
  <c r="F16" i="99"/>
  <c r="E16" i="99"/>
  <c r="H15" i="99"/>
  <c r="G15" i="99"/>
  <c r="F15" i="99"/>
  <c r="E15" i="99"/>
  <c r="H14" i="99"/>
  <c r="G14" i="99"/>
  <c r="F14" i="99"/>
  <c r="E14" i="99"/>
  <c r="H13" i="99"/>
  <c r="G13" i="99"/>
  <c r="F13" i="99"/>
  <c r="E13" i="99"/>
  <c r="H12" i="99"/>
  <c r="G12" i="99"/>
  <c r="F12" i="99"/>
  <c r="E12" i="99"/>
  <c r="H11" i="99"/>
  <c r="G11" i="99"/>
  <c r="F11" i="99"/>
  <c r="E11" i="99"/>
  <c r="H9" i="99"/>
  <c r="G9" i="99"/>
  <c r="F9" i="99"/>
  <c r="E9" i="99"/>
  <c r="H10" i="99"/>
  <c r="G10" i="99"/>
  <c r="F10" i="99"/>
  <c r="E10" i="99"/>
  <c r="D10" i="99"/>
  <c r="D9" i="99"/>
  <c r="G42" i="67"/>
  <c r="G41" i="67"/>
  <c r="G40" i="67"/>
  <c r="G38" i="67"/>
  <c r="G37" i="67"/>
  <c r="G36" i="67"/>
  <c r="G35" i="67"/>
  <c r="G34" i="67"/>
  <c r="G33" i="67"/>
  <c r="G32" i="67"/>
  <c r="G31" i="67"/>
  <c r="G30" i="67"/>
  <c r="G27" i="67"/>
  <c r="G26" i="67"/>
  <c r="G25" i="67"/>
  <c r="G24" i="67"/>
  <c r="G23" i="67"/>
  <c r="G22" i="67"/>
  <c r="G20" i="67"/>
  <c r="G19" i="67"/>
  <c r="G18" i="67"/>
  <c r="G17" i="67"/>
  <c r="G16" i="67"/>
  <c r="G15" i="67"/>
  <c r="G14" i="67"/>
  <c r="G12" i="67"/>
  <c r="C38" i="67"/>
  <c r="C37" i="67"/>
  <c r="C36" i="67"/>
  <c r="C35" i="67"/>
  <c r="C32" i="67"/>
  <c r="C31" i="67"/>
  <c r="C30" i="67"/>
  <c r="C27" i="67"/>
  <c r="C26" i="67"/>
  <c r="C25" i="67"/>
  <c r="C24" i="67"/>
  <c r="C23" i="67"/>
  <c r="C22" i="67"/>
  <c r="C20" i="67"/>
  <c r="C19" i="67"/>
  <c r="C18" i="67"/>
  <c r="C17" i="67"/>
  <c r="C16" i="67"/>
  <c r="C15" i="67"/>
  <c r="C14" i="67"/>
  <c r="E10" i="102"/>
  <c r="E9" i="102"/>
  <c r="C14" i="102"/>
  <c r="C13" i="102"/>
  <c r="C12" i="102"/>
  <c r="C11" i="102"/>
  <c r="C10" i="102"/>
  <c r="C9" i="102"/>
  <c r="C52" i="2"/>
  <c r="C51" i="2"/>
  <c r="C50" i="2"/>
  <c r="C48" i="2"/>
  <c r="C47" i="2"/>
  <c r="C46" i="2"/>
  <c r="C45" i="2"/>
  <c r="C44" i="2"/>
  <c r="F9" i="100" l="1"/>
  <c r="D9" i="100"/>
  <c r="E9" i="100"/>
  <c r="G9" i="100"/>
  <c r="C9" i="100"/>
  <c r="H9" i="100" l="1"/>
  <c r="H22" i="15" l="1"/>
  <c r="G22" i="15"/>
  <c r="H21" i="15"/>
  <c r="G21" i="15"/>
  <c r="G19" i="15"/>
  <c r="G18" i="15"/>
  <c r="G17" i="15"/>
  <c r="G16" i="15"/>
  <c r="G15" i="15"/>
  <c r="H19" i="15"/>
  <c r="H18" i="15"/>
  <c r="H17" i="15"/>
  <c r="H16" i="15"/>
  <c r="H15" i="15"/>
  <c r="H14" i="15"/>
  <c r="G14" i="15"/>
  <c r="H25" i="129" l="1"/>
  <c r="H24" i="129"/>
  <c r="H23" i="129"/>
  <c r="H22" i="129"/>
  <c r="H21" i="129"/>
  <c r="G18" i="129"/>
  <c r="G17" i="129"/>
  <c r="G16" i="129"/>
  <c r="G15" i="129"/>
  <c r="G14" i="129"/>
  <c r="O30" i="6"/>
  <c r="N30" i="6"/>
  <c r="M30" i="6"/>
  <c r="L30" i="6"/>
  <c r="K30" i="6"/>
  <c r="J30" i="6"/>
  <c r="O35" i="6"/>
  <c r="N35" i="6"/>
  <c r="M35" i="6"/>
  <c r="L35" i="6"/>
  <c r="K35" i="6"/>
  <c r="J35" i="6"/>
  <c r="I35" i="6"/>
  <c r="O34" i="6"/>
  <c r="N34" i="6"/>
  <c r="M34" i="6"/>
  <c r="L34" i="6"/>
  <c r="K34" i="6"/>
  <c r="J34" i="6"/>
  <c r="I34" i="6"/>
  <c r="O33" i="6"/>
  <c r="N33" i="6"/>
  <c r="M33" i="6"/>
  <c r="L33" i="6"/>
  <c r="K33" i="6"/>
  <c r="J33" i="6"/>
  <c r="I33" i="6"/>
  <c r="O32" i="6"/>
  <c r="N32" i="6"/>
  <c r="M32" i="6"/>
  <c r="L32" i="6"/>
  <c r="K32" i="6"/>
  <c r="J32" i="6"/>
  <c r="I32" i="6"/>
  <c r="O31" i="6"/>
  <c r="N31" i="6"/>
  <c r="M31" i="6"/>
  <c r="L31" i="6"/>
  <c r="K31" i="6"/>
  <c r="J31" i="6"/>
  <c r="I31" i="6"/>
  <c r="I30" i="6"/>
  <c r="I27" i="6"/>
  <c r="I26" i="6"/>
  <c r="I25" i="6"/>
  <c r="I24" i="6"/>
  <c r="O27" i="6"/>
  <c r="N27" i="6"/>
  <c r="M27" i="6"/>
  <c r="L27" i="6"/>
  <c r="K27" i="6"/>
  <c r="J27" i="6"/>
  <c r="O26" i="6"/>
  <c r="N26" i="6"/>
  <c r="M26" i="6"/>
  <c r="L26" i="6"/>
  <c r="K26" i="6"/>
  <c r="J26" i="6"/>
  <c r="O25" i="6"/>
  <c r="N25" i="6"/>
  <c r="M25" i="6"/>
  <c r="L25" i="6"/>
  <c r="K25" i="6"/>
  <c r="J25" i="6"/>
  <c r="O24" i="6"/>
  <c r="N24" i="6"/>
  <c r="M24" i="6"/>
  <c r="L24" i="6"/>
  <c r="K24" i="6"/>
  <c r="J24" i="6"/>
  <c r="O23" i="6"/>
  <c r="N23" i="6"/>
  <c r="M23" i="6"/>
  <c r="L23" i="6"/>
  <c r="K23" i="6"/>
  <c r="J23" i="6"/>
  <c r="I23" i="6"/>
  <c r="O20" i="6"/>
  <c r="O19" i="6"/>
  <c r="O18" i="6"/>
  <c r="O17" i="6"/>
  <c r="O16" i="6"/>
  <c r="O15" i="6"/>
  <c r="O14" i="6"/>
  <c r="N14" i="6"/>
  <c r="M14" i="6"/>
  <c r="L14" i="6"/>
  <c r="K14" i="6"/>
  <c r="J14" i="6"/>
  <c r="N20" i="6"/>
  <c r="M20" i="6"/>
  <c r="L20" i="6"/>
  <c r="K20" i="6"/>
  <c r="J20" i="6"/>
  <c r="I20" i="6"/>
  <c r="N19" i="6"/>
  <c r="M19" i="6"/>
  <c r="L19" i="6"/>
  <c r="K19" i="6"/>
  <c r="J19" i="6"/>
  <c r="I19" i="6"/>
  <c r="N18" i="6"/>
  <c r="M18" i="6"/>
  <c r="L18" i="6"/>
  <c r="K18" i="6"/>
  <c r="J18" i="6"/>
  <c r="I18" i="6"/>
  <c r="N17" i="6"/>
  <c r="M17" i="6"/>
  <c r="L17" i="6"/>
  <c r="K17" i="6"/>
  <c r="J17" i="6"/>
  <c r="I17" i="6"/>
  <c r="N16" i="6"/>
  <c r="M16" i="6"/>
  <c r="L16" i="6"/>
  <c r="K16" i="6"/>
  <c r="J16" i="6"/>
  <c r="I16" i="6"/>
  <c r="N15" i="6"/>
  <c r="M15" i="6"/>
  <c r="L15" i="6"/>
  <c r="K15" i="6"/>
  <c r="J15" i="6"/>
  <c r="I15" i="6"/>
  <c r="I14" i="6"/>
  <c r="C10" i="100" l="1"/>
  <c r="H10" i="100"/>
  <c r="G11" i="100"/>
  <c r="F10" i="100"/>
  <c r="F11" i="100" s="1"/>
  <c r="D10" i="100"/>
  <c r="D11" i="100" s="1"/>
  <c r="C11" i="100"/>
  <c r="E11" i="100" l="1"/>
  <c r="H11" i="100"/>
  <c r="D44" i="89"/>
  <c r="C44" i="89"/>
  <c r="D43" i="89"/>
  <c r="C43" i="89"/>
  <c r="D41" i="89"/>
  <c r="D40" i="89"/>
  <c r="D39" i="89"/>
  <c r="D38" i="89"/>
  <c r="D42" i="89" s="1"/>
  <c r="C41" i="89"/>
  <c r="C40" i="89"/>
  <c r="C39" i="89"/>
  <c r="C38" i="89"/>
  <c r="D35" i="89"/>
  <c r="D34" i="89"/>
  <c r="D33" i="89"/>
  <c r="D32" i="89"/>
  <c r="D31" i="89"/>
  <c r="D30" i="89"/>
  <c r="D27" i="89"/>
  <c r="D26" i="89"/>
  <c r="C35" i="89"/>
  <c r="C34" i="89"/>
  <c r="C33" i="89"/>
  <c r="C32" i="89"/>
  <c r="C31" i="89"/>
  <c r="C30" i="89"/>
  <c r="C29" i="89"/>
  <c r="C28" i="89"/>
  <c r="C27" i="89"/>
  <c r="C26" i="89"/>
  <c r="D23" i="89"/>
  <c r="D22" i="89"/>
  <c r="D21" i="89"/>
  <c r="D20" i="89"/>
  <c r="D19" i="89"/>
  <c r="D18" i="89"/>
  <c r="D17" i="89"/>
  <c r="D16" i="89"/>
  <c r="D15" i="89"/>
  <c r="D14" i="89"/>
  <c r="D13" i="89"/>
  <c r="D12" i="89"/>
  <c r="D11" i="89"/>
  <c r="D10" i="89"/>
  <c r="D9" i="89"/>
  <c r="C23" i="89"/>
  <c r="C22" i="89"/>
  <c r="C21" i="89"/>
  <c r="C20" i="89"/>
  <c r="C19" i="89"/>
  <c r="C18" i="89"/>
  <c r="C17" i="89"/>
  <c r="C16" i="89"/>
  <c r="C15" i="89"/>
  <c r="C14" i="89"/>
  <c r="C13" i="89"/>
  <c r="C12" i="89"/>
  <c r="C11" i="89"/>
  <c r="C10" i="89"/>
  <c r="C9" i="89"/>
  <c r="D45" i="89" l="1"/>
  <c r="D24" i="89"/>
  <c r="C42" i="89"/>
  <c r="C45" i="89" s="1"/>
  <c r="D36" i="89"/>
  <c r="D46" i="89" s="1"/>
  <c r="C24" i="89"/>
  <c r="C36" i="89"/>
  <c r="C46" i="89" s="1"/>
  <c r="C13" i="101" l="1"/>
  <c r="C10" i="101"/>
  <c r="G13" i="101"/>
  <c r="C9" i="101"/>
  <c r="G10" i="101"/>
  <c r="F10" i="101"/>
  <c r="E10" i="101"/>
  <c r="D10" i="101"/>
  <c r="C11" i="101" l="1"/>
  <c r="F13" i="101"/>
  <c r="F12" i="101"/>
  <c r="C12" i="101"/>
  <c r="G12" i="101"/>
  <c r="E9" i="101"/>
  <c r="E11" i="101" s="1"/>
  <c r="F9" i="101" l="1"/>
  <c r="F11" i="101" s="1"/>
  <c r="G9" i="101"/>
  <c r="G11" i="101" s="1"/>
  <c r="D9" i="101"/>
  <c r="D11" i="101" s="1"/>
  <c r="C12" i="16" l="1"/>
  <c r="C11" i="16"/>
  <c r="J21" i="15" l="1"/>
  <c r="I21" i="15"/>
  <c r="F21" i="15"/>
  <c r="E21" i="15"/>
  <c r="D21" i="15"/>
  <c r="C21" i="15"/>
  <c r="F18" i="15"/>
  <c r="E18" i="15"/>
  <c r="D18" i="15"/>
  <c r="C18" i="15"/>
  <c r="F16" i="15"/>
  <c r="E16" i="15"/>
  <c r="D16" i="15"/>
  <c r="C16" i="15"/>
  <c r="F14" i="15"/>
  <c r="E14" i="15"/>
  <c r="D14" i="15"/>
  <c r="C14" i="15"/>
  <c r="J22" i="15"/>
  <c r="I22" i="15"/>
  <c r="F22" i="15"/>
  <c r="E22" i="15"/>
  <c r="D22" i="15"/>
  <c r="C22" i="15"/>
  <c r="J19" i="15"/>
  <c r="I19" i="15"/>
  <c r="F19" i="15"/>
  <c r="E19" i="15"/>
  <c r="D19" i="15"/>
  <c r="C19" i="15"/>
  <c r="J18" i="15"/>
  <c r="I18" i="15"/>
  <c r="J17" i="15"/>
  <c r="I17" i="15"/>
  <c r="F17" i="15"/>
  <c r="E17" i="15"/>
  <c r="D17" i="15"/>
  <c r="C17" i="15"/>
  <c r="J16" i="15"/>
  <c r="I16" i="15"/>
  <c r="J15" i="15"/>
  <c r="I15" i="15"/>
  <c r="F15" i="15"/>
  <c r="E15" i="15"/>
  <c r="D15" i="15"/>
  <c r="C15" i="15"/>
  <c r="J14" i="15"/>
  <c r="I14" i="15"/>
  <c r="J12" i="15"/>
  <c r="I12" i="15"/>
  <c r="H12" i="15"/>
  <c r="G12" i="15"/>
  <c r="F12" i="15"/>
  <c r="E12" i="15"/>
  <c r="D12" i="15"/>
  <c r="C12" i="15"/>
  <c r="D20" i="15" l="1"/>
  <c r="D23" i="15" s="1"/>
  <c r="F20" i="15"/>
  <c r="F23" i="15" s="1"/>
  <c r="E20" i="15"/>
  <c r="E23" i="15" s="1"/>
  <c r="C20" i="15"/>
  <c r="C23" i="15" s="1"/>
  <c r="G20" i="15"/>
  <c r="G23" i="15" s="1"/>
  <c r="H20" i="15"/>
  <c r="H23" i="15" s="1"/>
  <c r="I20" i="15"/>
  <c r="I23" i="15" s="1"/>
  <c r="J20" i="15"/>
  <c r="J23" i="15" s="1"/>
  <c r="N26" i="12" l="1"/>
  <c r="M26" i="12"/>
  <c r="L26" i="12"/>
  <c r="K26" i="12"/>
  <c r="J26" i="12"/>
  <c r="I26" i="12"/>
  <c r="H26" i="12"/>
  <c r="G26" i="12"/>
  <c r="F26" i="12"/>
  <c r="E26" i="12"/>
  <c r="D26" i="12"/>
  <c r="C26" i="12"/>
  <c r="N25" i="12"/>
  <c r="M25" i="12"/>
  <c r="L25" i="12"/>
  <c r="K25" i="12"/>
  <c r="J25" i="12"/>
  <c r="I25" i="12"/>
  <c r="H25" i="12"/>
  <c r="G25" i="12"/>
  <c r="F25" i="12"/>
  <c r="E25" i="12"/>
  <c r="D25" i="12"/>
  <c r="C25" i="12"/>
  <c r="N24" i="12"/>
  <c r="M24" i="12"/>
  <c r="L24" i="12"/>
  <c r="K24" i="12"/>
  <c r="J24" i="12"/>
  <c r="I24" i="12"/>
  <c r="H24" i="12"/>
  <c r="G24" i="12"/>
  <c r="F24" i="12"/>
  <c r="E24" i="12"/>
  <c r="D24" i="12"/>
  <c r="C24" i="12"/>
  <c r="N23" i="12"/>
  <c r="M23" i="12"/>
  <c r="L23" i="12"/>
  <c r="K23" i="12"/>
  <c r="J23" i="12"/>
  <c r="I23" i="12"/>
  <c r="H23" i="12"/>
  <c r="G23" i="12"/>
  <c r="F23" i="12"/>
  <c r="E23" i="12"/>
  <c r="D23" i="12"/>
  <c r="C23" i="12"/>
  <c r="N22" i="12"/>
  <c r="M22" i="12"/>
  <c r="L22" i="12"/>
  <c r="K22" i="12"/>
  <c r="J22" i="12"/>
  <c r="I22" i="12"/>
  <c r="H22" i="12"/>
  <c r="G22" i="12"/>
  <c r="F22" i="12"/>
  <c r="E22" i="12"/>
  <c r="D22" i="12"/>
  <c r="C22" i="12"/>
  <c r="N21" i="12"/>
  <c r="M21" i="12"/>
  <c r="L21" i="12"/>
  <c r="K21" i="12"/>
  <c r="J21" i="12"/>
  <c r="I21" i="12"/>
  <c r="H21" i="12"/>
  <c r="G21" i="12"/>
  <c r="F21" i="12"/>
  <c r="E21" i="12"/>
  <c r="D21" i="12"/>
  <c r="C21" i="12"/>
  <c r="N19" i="12"/>
  <c r="M19" i="12"/>
  <c r="L19" i="12"/>
  <c r="K19" i="12"/>
  <c r="J19" i="12"/>
  <c r="I19" i="12"/>
  <c r="H19" i="12"/>
  <c r="G19" i="12"/>
  <c r="F19" i="12"/>
  <c r="H18" i="12"/>
  <c r="G18" i="12"/>
  <c r="F18" i="12"/>
  <c r="H17" i="12"/>
  <c r="G17" i="12"/>
  <c r="F17" i="12"/>
  <c r="H16" i="12"/>
  <c r="G16" i="12"/>
  <c r="F16" i="12"/>
  <c r="E19" i="12"/>
  <c r="D19" i="12"/>
  <c r="D18" i="12"/>
  <c r="D17" i="12"/>
  <c r="D16" i="12"/>
  <c r="C19" i="12"/>
  <c r="C18" i="12"/>
  <c r="C17" i="12"/>
  <c r="C16" i="12"/>
  <c r="C15" i="12"/>
  <c r="C14" i="12"/>
  <c r="N15" i="12"/>
  <c r="M15" i="12"/>
  <c r="L15" i="12"/>
  <c r="K15" i="12"/>
  <c r="J15" i="12"/>
  <c r="I15" i="12"/>
  <c r="H15" i="12"/>
  <c r="G15" i="12"/>
  <c r="F15" i="12"/>
  <c r="E15" i="12"/>
  <c r="D15" i="12"/>
  <c r="N14" i="12"/>
  <c r="M14" i="12"/>
  <c r="L14" i="12"/>
  <c r="K14" i="12"/>
  <c r="J14" i="12"/>
  <c r="I14" i="12"/>
  <c r="H14" i="12"/>
  <c r="G14" i="12"/>
  <c r="F14" i="12"/>
  <c r="E14" i="12"/>
  <c r="D14" i="12"/>
  <c r="N13" i="12"/>
  <c r="M13" i="12"/>
  <c r="L13" i="12"/>
  <c r="K13" i="12"/>
  <c r="J13" i="12"/>
  <c r="I13" i="12"/>
  <c r="H13" i="12"/>
  <c r="G13" i="12"/>
  <c r="F13" i="12"/>
  <c r="E13" i="12"/>
  <c r="D13" i="12"/>
  <c r="C13" i="12"/>
  <c r="N18" i="11" l="1"/>
  <c r="M18" i="11"/>
  <c r="L18" i="11"/>
  <c r="K18" i="11"/>
  <c r="J18" i="11"/>
  <c r="I18" i="11"/>
  <c r="H18" i="11"/>
  <c r="G18" i="11"/>
  <c r="F18" i="11"/>
  <c r="E18" i="11"/>
  <c r="D18" i="11"/>
  <c r="C18" i="11"/>
  <c r="N17" i="11"/>
  <c r="M17" i="11"/>
  <c r="L17" i="11"/>
  <c r="K17" i="11"/>
  <c r="J17" i="11"/>
  <c r="I17" i="11"/>
  <c r="H17" i="11"/>
  <c r="G17" i="11"/>
  <c r="F17" i="11"/>
  <c r="E17" i="11"/>
  <c r="D17" i="11"/>
  <c r="C17" i="11"/>
  <c r="N16" i="11"/>
  <c r="M16" i="11"/>
  <c r="L16" i="11"/>
  <c r="K16" i="11"/>
  <c r="J16" i="11"/>
  <c r="I16" i="11"/>
  <c r="H16" i="11"/>
  <c r="G16" i="11"/>
  <c r="F16" i="11"/>
  <c r="E16" i="11"/>
  <c r="D16" i="11"/>
  <c r="C16" i="11"/>
  <c r="N15" i="11"/>
  <c r="M15" i="11"/>
  <c r="L15" i="11"/>
  <c r="K15" i="11"/>
  <c r="J15" i="11"/>
  <c r="I15" i="11"/>
  <c r="H15" i="11"/>
  <c r="G15" i="11"/>
  <c r="F15" i="11"/>
  <c r="E15" i="11"/>
  <c r="D15" i="11"/>
  <c r="C15" i="11"/>
  <c r="N14" i="11"/>
  <c r="M14" i="11"/>
  <c r="L14" i="11"/>
  <c r="K14" i="11"/>
  <c r="J14" i="11"/>
  <c r="I14" i="11"/>
  <c r="H14" i="11"/>
  <c r="G14" i="11"/>
  <c r="F14" i="11"/>
  <c r="E14" i="11"/>
  <c r="D14" i="11"/>
  <c r="C14" i="11"/>
  <c r="F12" i="11"/>
  <c r="E12" i="11"/>
  <c r="D12" i="11"/>
  <c r="C12" i="11"/>
  <c r="C19" i="11" l="1"/>
  <c r="E19" i="11"/>
  <c r="D19" i="11"/>
  <c r="F19" i="11"/>
  <c r="G19" i="11"/>
  <c r="J19" i="11"/>
  <c r="I19" i="11"/>
  <c r="K19" i="11"/>
  <c r="H19" i="11"/>
  <c r="L19" i="11"/>
  <c r="M19" i="11"/>
  <c r="N19" i="11"/>
  <c r="D15" i="9"/>
  <c r="C15" i="9"/>
  <c r="D14" i="9"/>
  <c r="C14" i="9"/>
  <c r="D13" i="9"/>
  <c r="C13" i="9"/>
  <c r="D12" i="9"/>
  <c r="C12" i="9"/>
  <c r="D11" i="9"/>
  <c r="C11" i="9"/>
  <c r="D9" i="9"/>
  <c r="C9" i="9"/>
  <c r="C16" i="9" l="1"/>
  <c r="D16" i="9"/>
  <c r="C12" i="128"/>
  <c r="C19" i="10"/>
  <c r="C18" i="10"/>
  <c r="C17" i="10"/>
  <c r="C16" i="10"/>
  <c r="C15" i="10"/>
  <c r="C22" i="10"/>
  <c r="C14" i="10"/>
  <c r="C12" i="10"/>
  <c r="C10" i="128" s="1"/>
  <c r="C11" i="10"/>
  <c r="C23" i="10" l="1"/>
  <c r="C9" i="128"/>
  <c r="C13" i="128"/>
  <c r="C14" i="128" l="1"/>
  <c r="G30" i="8" l="1"/>
  <c r="G29" i="8"/>
  <c r="G28" i="8"/>
  <c r="G27" i="8"/>
  <c r="G26" i="8"/>
  <c r="G25" i="8"/>
  <c r="G24" i="8"/>
  <c r="G23" i="8"/>
  <c r="G22" i="8"/>
  <c r="G21" i="8"/>
  <c r="G20" i="8"/>
  <c r="G19" i="8"/>
  <c r="G18" i="8"/>
  <c r="G17" i="8"/>
  <c r="G16" i="8"/>
  <c r="G15" i="8"/>
  <c r="G14" i="8"/>
  <c r="G13" i="8"/>
  <c r="G12" i="8"/>
  <c r="H12" i="8"/>
  <c r="F12" i="8"/>
  <c r="E12" i="8"/>
  <c r="D12" i="8"/>
  <c r="H30" i="8"/>
  <c r="F30" i="8"/>
  <c r="E30" i="8"/>
  <c r="D30" i="8"/>
  <c r="C30" i="8"/>
  <c r="H29" i="8"/>
  <c r="F29" i="8"/>
  <c r="E29" i="8"/>
  <c r="D29" i="8"/>
  <c r="C29" i="8"/>
  <c r="H28" i="8"/>
  <c r="F28" i="8"/>
  <c r="E28" i="8"/>
  <c r="D28" i="8"/>
  <c r="C28" i="8"/>
  <c r="H27" i="8"/>
  <c r="F27" i="8"/>
  <c r="E27" i="8"/>
  <c r="D27" i="8"/>
  <c r="C27" i="8"/>
  <c r="H26" i="8"/>
  <c r="F26" i="8"/>
  <c r="E26" i="8"/>
  <c r="D26" i="8"/>
  <c r="C26" i="8"/>
  <c r="H25" i="8"/>
  <c r="F25" i="8"/>
  <c r="E25" i="8"/>
  <c r="D25" i="8"/>
  <c r="C25" i="8"/>
  <c r="H24" i="8"/>
  <c r="F24" i="8"/>
  <c r="E24" i="8"/>
  <c r="D24" i="8"/>
  <c r="C24" i="8"/>
  <c r="H23" i="8"/>
  <c r="F23" i="8"/>
  <c r="E23" i="8"/>
  <c r="D23" i="8"/>
  <c r="C23" i="8"/>
  <c r="H22" i="8"/>
  <c r="F22" i="8"/>
  <c r="E22" i="8"/>
  <c r="D22" i="8"/>
  <c r="C22" i="8"/>
  <c r="H21" i="8"/>
  <c r="F21" i="8"/>
  <c r="E21" i="8"/>
  <c r="D21" i="8"/>
  <c r="C21" i="8"/>
  <c r="H20" i="8"/>
  <c r="F20" i="8"/>
  <c r="E20" i="8"/>
  <c r="D20" i="8"/>
  <c r="C20" i="8"/>
  <c r="H19" i="8"/>
  <c r="F19" i="8"/>
  <c r="E19" i="8"/>
  <c r="D19" i="8"/>
  <c r="C19" i="8"/>
  <c r="H18" i="8"/>
  <c r="F18" i="8"/>
  <c r="E18" i="8"/>
  <c r="D18" i="8"/>
  <c r="C18" i="8"/>
  <c r="H17" i="8"/>
  <c r="F17" i="8"/>
  <c r="E17" i="8"/>
  <c r="D17" i="8"/>
  <c r="C17" i="8"/>
  <c r="H16" i="8"/>
  <c r="F16" i="8"/>
  <c r="E16" i="8"/>
  <c r="D16" i="8"/>
  <c r="C16" i="8"/>
  <c r="H15" i="8"/>
  <c r="F15" i="8"/>
  <c r="E15" i="8"/>
  <c r="D15" i="8"/>
  <c r="C15" i="8"/>
  <c r="H14" i="8"/>
  <c r="F14" i="8"/>
  <c r="E14" i="8"/>
  <c r="D14" i="8"/>
  <c r="C14" i="8"/>
  <c r="H13" i="8"/>
  <c r="F13" i="8"/>
  <c r="E13" i="8"/>
  <c r="D13" i="8"/>
  <c r="C13" i="8"/>
  <c r="C12" i="8"/>
  <c r="D31" i="8" l="1"/>
  <c r="E31" i="8"/>
  <c r="F31" i="8"/>
  <c r="H31" i="8"/>
  <c r="C31" i="8"/>
  <c r="G31" i="8"/>
  <c r="H26" i="129" l="1"/>
  <c r="H27" i="129" s="1"/>
  <c r="E21" i="129"/>
  <c r="D21" i="129"/>
  <c r="E25" i="129"/>
  <c r="D25" i="129"/>
  <c r="C25" i="129"/>
  <c r="E24" i="129"/>
  <c r="D24" i="129"/>
  <c r="C24" i="129"/>
  <c r="E23" i="129"/>
  <c r="D23" i="129"/>
  <c r="C23" i="129"/>
  <c r="E22" i="129"/>
  <c r="D22" i="129"/>
  <c r="C22" i="129"/>
  <c r="C21" i="129"/>
  <c r="I18" i="129"/>
  <c r="I17" i="129"/>
  <c r="I16" i="129"/>
  <c r="I15" i="129"/>
  <c r="I14" i="129"/>
  <c r="F14" i="129"/>
  <c r="E14" i="129"/>
  <c r="D14" i="129"/>
  <c r="F18" i="129"/>
  <c r="E18" i="129"/>
  <c r="D18" i="129"/>
  <c r="C18" i="129"/>
  <c r="F17" i="129"/>
  <c r="E17" i="129"/>
  <c r="D17" i="129"/>
  <c r="C17" i="129"/>
  <c r="F16" i="129"/>
  <c r="E16" i="129"/>
  <c r="D16" i="129"/>
  <c r="C16" i="129"/>
  <c r="F15" i="129"/>
  <c r="E15" i="129"/>
  <c r="D15" i="129"/>
  <c r="C15" i="129"/>
  <c r="C14" i="129"/>
  <c r="I19" i="129" l="1"/>
  <c r="I27" i="129" s="1"/>
  <c r="D19" i="129"/>
  <c r="E19" i="129"/>
  <c r="F19" i="129"/>
  <c r="F27" i="129" s="1"/>
  <c r="G19" i="129"/>
  <c r="G27" i="129" s="1"/>
  <c r="C26" i="129"/>
  <c r="C19" i="129"/>
  <c r="D26" i="129"/>
  <c r="D27" i="129" s="1"/>
  <c r="E26" i="129"/>
  <c r="C27" i="129"/>
  <c r="Q30" i="6"/>
  <c r="P30" i="6"/>
  <c r="H30" i="6"/>
  <c r="G30" i="6"/>
  <c r="F30" i="6"/>
  <c r="E30" i="6"/>
  <c r="D30" i="6"/>
  <c r="Q35" i="6"/>
  <c r="P35" i="6"/>
  <c r="H35" i="6"/>
  <c r="G35" i="6"/>
  <c r="F35" i="6"/>
  <c r="E35" i="6"/>
  <c r="D35" i="6"/>
  <c r="C35" i="6"/>
  <c r="Q34" i="6"/>
  <c r="P34" i="6"/>
  <c r="H34" i="6"/>
  <c r="G34" i="6"/>
  <c r="F34" i="6"/>
  <c r="E34" i="6"/>
  <c r="D34" i="6"/>
  <c r="C34" i="6"/>
  <c r="Q33" i="6"/>
  <c r="P33" i="6"/>
  <c r="H33" i="6"/>
  <c r="G33" i="6"/>
  <c r="F33" i="6"/>
  <c r="E33" i="6"/>
  <c r="D33" i="6"/>
  <c r="C33" i="6"/>
  <c r="Q32" i="6"/>
  <c r="P32" i="6"/>
  <c r="H32" i="6"/>
  <c r="G32" i="6"/>
  <c r="F32" i="6"/>
  <c r="E32" i="6"/>
  <c r="D32" i="6"/>
  <c r="C32" i="6"/>
  <c r="Q31" i="6"/>
  <c r="P31" i="6"/>
  <c r="H31" i="6"/>
  <c r="G31" i="6"/>
  <c r="F31" i="6"/>
  <c r="E31" i="6"/>
  <c r="D31" i="6"/>
  <c r="C31" i="6"/>
  <c r="C30" i="6"/>
  <c r="Q23" i="6"/>
  <c r="P23" i="6"/>
  <c r="H23" i="6"/>
  <c r="G23" i="6"/>
  <c r="F23" i="6"/>
  <c r="E23" i="6"/>
  <c r="D23" i="6"/>
  <c r="Q27" i="6"/>
  <c r="P27" i="6"/>
  <c r="H27" i="6"/>
  <c r="G27" i="6"/>
  <c r="F27" i="6"/>
  <c r="E27" i="6"/>
  <c r="D27" i="6"/>
  <c r="C27" i="6"/>
  <c r="Q26" i="6"/>
  <c r="P26" i="6"/>
  <c r="H26" i="6"/>
  <c r="G26" i="6"/>
  <c r="F26" i="6"/>
  <c r="E26" i="6"/>
  <c r="D26" i="6"/>
  <c r="C26" i="6"/>
  <c r="Q25" i="6"/>
  <c r="P25" i="6"/>
  <c r="H25" i="6"/>
  <c r="G25" i="6"/>
  <c r="F25" i="6"/>
  <c r="E25" i="6"/>
  <c r="D25" i="6"/>
  <c r="C25" i="6"/>
  <c r="Q24" i="6"/>
  <c r="P24" i="6"/>
  <c r="H24" i="6"/>
  <c r="G24" i="6"/>
  <c r="F24" i="6"/>
  <c r="E24" i="6"/>
  <c r="D24" i="6"/>
  <c r="C24" i="6"/>
  <c r="C23" i="6"/>
  <c r="Q20" i="6"/>
  <c r="P20" i="6"/>
  <c r="G20" i="6"/>
  <c r="F20" i="6"/>
  <c r="E20" i="6"/>
  <c r="D20" i="6"/>
  <c r="C20" i="6"/>
  <c r="Q19" i="6"/>
  <c r="P19" i="6"/>
  <c r="H19" i="6"/>
  <c r="G19" i="6"/>
  <c r="F19" i="6"/>
  <c r="E19" i="6"/>
  <c r="D19" i="6"/>
  <c r="C19" i="6"/>
  <c r="Q18" i="6"/>
  <c r="P18" i="6"/>
  <c r="H18" i="6"/>
  <c r="G18" i="6"/>
  <c r="F18" i="6"/>
  <c r="E18" i="6"/>
  <c r="D18" i="6"/>
  <c r="C18" i="6"/>
  <c r="Q17" i="6"/>
  <c r="P17" i="6"/>
  <c r="H17" i="6"/>
  <c r="G17" i="6"/>
  <c r="F17" i="6"/>
  <c r="E17" i="6"/>
  <c r="D17" i="6"/>
  <c r="C17" i="6"/>
  <c r="Q16" i="6"/>
  <c r="P16" i="6"/>
  <c r="H16" i="6"/>
  <c r="G16" i="6"/>
  <c r="F16" i="6"/>
  <c r="E16" i="6"/>
  <c r="D16" i="6"/>
  <c r="C16" i="6"/>
  <c r="Q15" i="6"/>
  <c r="P15" i="6"/>
  <c r="H15" i="6"/>
  <c r="G15" i="6"/>
  <c r="F15" i="6"/>
  <c r="E15" i="6"/>
  <c r="D15" i="6"/>
  <c r="C15" i="6"/>
  <c r="Q14" i="6"/>
  <c r="P14" i="6"/>
  <c r="H14" i="6"/>
  <c r="G14" i="6"/>
  <c r="F14" i="6"/>
  <c r="E14" i="6"/>
  <c r="D14" i="6"/>
  <c r="C14" i="6"/>
  <c r="J12" i="6"/>
  <c r="I12" i="6"/>
  <c r="J36" i="6"/>
  <c r="Q12" i="6"/>
  <c r="P12" i="6"/>
  <c r="O12" i="6"/>
  <c r="N12" i="6"/>
  <c r="M12" i="6"/>
  <c r="L12" i="6"/>
  <c r="K12" i="6"/>
  <c r="H12" i="6"/>
  <c r="G12" i="6"/>
  <c r="F12" i="6"/>
  <c r="E12" i="6"/>
  <c r="D12" i="6"/>
  <c r="C12" i="6"/>
  <c r="E28" i="6" l="1"/>
  <c r="E27" i="129"/>
  <c r="F28" i="6"/>
  <c r="Q21" i="6"/>
  <c r="Q28" i="6"/>
  <c r="L36" i="6"/>
  <c r="L28" i="6"/>
  <c r="D36" i="6"/>
  <c r="J28" i="6"/>
  <c r="E36" i="6"/>
  <c r="E37" i="6" s="1"/>
  <c r="I36" i="6"/>
  <c r="P28" i="6"/>
  <c r="D21" i="6"/>
  <c r="G21" i="6"/>
  <c r="H21" i="6"/>
  <c r="M36" i="6"/>
  <c r="Q36" i="6"/>
  <c r="N36" i="6"/>
  <c r="P36" i="6"/>
  <c r="F36" i="6"/>
  <c r="F21" i="6"/>
  <c r="G36" i="6"/>
  <c r="O36" i="6"/>
  <c r="M28" i="6"/>
  <c r="H36" i="6"/>
  <c r="N28" i="6"/>
  <c r="I21" i="6"/>
  <c r="K21" i="6"/>
  <c r="O28" i="6"/>
  <c r="D28" i="6"/>
  <c r="K36" i="6"/>
  <c r="J21" i="6"/>
  <c r="L21" i="6"/>
  <c r="O21" i="6"/>
  <c r="P21" i="6"/>
  <c r="G28" i="6"/>
  <c r="C21" i="6"/>
  <c r="E21" i="6"/>
  <c r="M21" i="6"/>
  <c r="H28" i="6"/>
  <c r="N21" i="6"/>
  <c r="I28" i="6"/>
  <c r="K28" i="6"/>
  <c r="C36" i="6"/>
  <c r="C28" i="6"/>
  <c r="L37" i="6" l="1"/>
  <c r="Q37" i="6"/>
  <c r="C37" i="6"/>
  <c r="D37" i="6"/>
  <c r="J37" i="6"/>
  <c r="P37" i="6"/>
  <c r="I37" i="6"/>
  <c r="G37" i="6"/>
  <c r="F37" i="6"/>
  <c r="K37" i="6"/>
  <c r="N37" i="6"/>
  <c r="H37" i="6"/>
  <c r="O37" i="6"/>
  <c r="M37" i="6"/>
  <c r="A83" i="89" l="1"/>
  <c r="A84" i="89" s="1"/>
  <c r="A85" i="89" s="1"/>
  <c r="A86" i="89" s="1"/>
  <c r="A87" i="89" s="1"/>
  <c r="A88" i="89" s="1"/>
  <c r="A89" i="89" s="1"/>
  <c r="A90" i="89" s="1"/>
  <c r="A71" i="89"/>
  <c r="A72" i="89" s="1"/>
  <c r="A73" i="89" s="1"/>
  <c r="A74" i="89" s="1"/>
  <c r="A75" i="89" s="1"/>
  <c r="A76" i="89" s="1"/>
  <c r="A77" i="89" s="1"/>
  <c r="A78" i="89" s="1"/>
  <c r="A79" i="89" s="1"/>
  <c r="A80" i="89" s="1"/>
  <c r="A54" i="89"/>
  <c r="A55" i="89" s="1"/>
  <c r="A56" i="89" s="1"/>
  <c r="A57" i="89" s="1"/>
  <c r="A58" i="89" s="1"/>
  <c r="A59" i="89" s="1"/>
  <c r="A60" i="89" s="1"/>
  <c r="A61" i="89" s="1"/>
  <c r="A62" i="89" s="1"/>
  <c r="A63" i="89" s="1"/>
  <c r="A64" i="89" s="1"/>
  <c r="A65" i="89" s="1"/>
  <c r="A66" i="89" s="1"/>
  <c r="A67" i="89" s="1"/>
  <c r="A68" i="89" s="1"/>
  <c r="A42" i="89"/>
  <c r="A43" i="89" s="1"/>
  <c r="A44" i="89" s="1"/>
  <c r="A45" i="89" s="1"/>
  <c r="A46" i="89" s="1"/>
  <c r="A33" i="89"/>
  <c r="A34" i="89" s="1"/>
  <c r="A35" i="89" s="1"/>
  <c r="A36" i="89" s="1"/>
  <c r="A14" i="89"/>
  <c r="A15" i="89" s="1"/>
  <c r="A16" i="89" s="1"/>
  <c r="A17" i="89" s="1"/>
  <c r="A18" i="89" s="1"/>
  <c r="A19" i="89" s="1"/>
  <c r="A20" i="89" s="1"/>
  <c r="A21" i="89" s="1"/>
  <c r="A22" i="89" s="1"/>
  <c r="A23" i="89" s="1"/>
  <c r="A24" i="89" s="1"/>
</calcChain>
</file>

<file path=xl/sharedStrings.xml><?xml version="1.0" encoding="utf-8"?>
<sst xmlns="http://schemas.openxmlformats.org/spreadsheetml/2006/main" count="4087" uniqueCount="1555">
  <si>
    <t>Leverage ratio</t>
  </si>
  <si>
    <t>Liquidity Coverage Ratio</t>
  </si>
  <si>
    <t>-</t>
  </si>
  <si>
    <t>a</t>
  </si>
  <si>
    <t>b</t>
  </si>
  <si>
    <t>c</t>
  </si>
  <si>
    <t>Assets</t>
  </si>
  <si>
    <t>Cash and balances with central banks</t>
  </si>
  <si>
    <t>Loans and advances to banks</t>
  </si>
  <si>
    <t>Derivative financial assets</t>
  </si>
  <si>
    <t>Loans and advances to customers</t>
  </si>
  <si>
    <t>Prepayments, accrued income and other assets</t>
  </si>
  <si>
    <t>Stock of property</t>
  </si>
  <si>
    <t>Investment properties</t>
  </si>
  <si>
    <t>Property and equipment</t>
  </si>
  <si>
    <t>Intangible assets</t>
  </si>
  <si>
    <t>Deferred tax assets</t>
  </si>
  <si>
    <t>Investments in Group undertakings</t>
  </si>
  <si>
    <t>Total assets</t>
  </si>
  <si>
    <t>Liabilities</t>
  </si>
  <si>
    <t xml:space="preserve">Deposits by banks </t>
  </si>
  <si>
    <t>Funding from central banks</t>
  </si>
  <si>
    <t>Derivative financial liabilities</t>
  </si>
  <si>
    <t xml:space="preserve">Customer deposits </t>
  </si>
  <si>
    <t>Insurance liabilities</t>
  </si>
  <si>
    <t>Pending litigation, claims, regulatory and other matters</t>
  </si>
  <si>
    <t>Deferred tax liabilities</t>
  </si>
  <si>
    <t>Total liabilities</t>
  </si>
  <si>
    <t>Equity</t>
  </si>
  <si>
    <t>Share capital</t>
  </si>
  <si>
    <t>Share premium</t>
  </si>
  <si>
    <t xml:space="preserve">Revaluation and other reserves </t>
  </si>
  <si>
    <t>Retained earnings</t>
  </si>
  <si>
    <t>Other equity instruments</t>
  </si>
  <si>
    <t>Life insurance business assets attributable to 
policyholders</t>
  </si>
  <si>
    <t>Total</t>
  </si>
  <si>
    <t>€ million</t>
  </si>
  <si>
    <t>Total unweighted value (average)</t>
  </si>
  <si>
    <t>Total weighted value (average)</t>
  </si>
  <si>
    <t>Quarter ending on:</t>
  </si>
  <si>
    <t>Number of data points used in the calculation of averages</t>
  </si>
  <si>
    <t>HIGH-QUALITY LIQUID ASSETS</t>
  </si>
  <si>
    <t xml:space="preserve">(Difference between total weighted inflows and total weighted outflows arising from transactions in third countries where there are transfer restrictions or which are denominated in non-convertible currencies) </t>
  </si>
  <si>
    <t xml:space="preserve">EU-19a </t>
  </si>
  <si>
    <t xml:space="preserve">EU-19b </t>
  </si>
  <si>
    <t xml:space="preserve">EU-20a </t>
  </si>
  <si>
    <t xml:space="preserve">EU-20b </t>
  </si>
  <si>
    <t xml:space="preserve">EU-20c </t>
  </si>
  <si>
    <t>Transitional</t>
  </si>
  <si>
    <t>Minority interests (amount allowed in consolidated CET1)</t>
  </si>
  <si>
    <t>Common Equity Tier 1 (CET1) capital before regulatory adjustments</t>
  </si>
  <si>
    <t>Total regulatory adjustments to Common Equity Tier 1 (CET1)</t>
  </si>
  <si>
    <t xml:space="preserve">Common Equity Tier 1 (CET1) capital </t>
  </si>
  <si>
    <t>Operational risk</t>
  </si>
  <si>
    <t>Trading book exposures</t>
  </si>
  <si>
    <t>Own fund requirements</t>
  </si>
  <si>
    <t>RWAs</t>
  </si>
  <si>
    <t>Credit risk (excluding CCR)</t>
  </si>
  <si>
    <t>Central governments or central banks</t>
  </si>
  <si>
    <t>Institutions</t>
  </si>
  <si>
    <t>Corporates</t>
  </si>
  <si>
    <t>Retail</t>
  </si>
  <si>
    <t>Secured by mortgages on immovable property</t>
  </si>
  <si>
    <t>Covered bonds</t>
  </si>
  <si>
    <t>Other items</t>
  </si>
  <si>
    <t>Total assets as per published financial statements</t>
  </si>
  <si>
    <t>Adjustments for derivative financial instruments</t>
  </si>
  <si>
    <t>Other adjustments</t>
  </si>
  <si>
    <t>Leverage ratio total exposure measure</t>
  </si>
  <si>
    <t>CRR leverage ratio exposures</t>
  </si>
  <si>
    <t>On-balance sheet exposures (excluding derivatives and SFTs)</t>
  </si>
  <si>
    <t>Derivative exposures</t>
  </si>
  <si>
    <t>Off-balance sheet exposures at gross notional amount</t>
  </si>
  <si>
    <t>Tier 1 capital</t>
  </si>
  <si>
    <t>Choice on transitional arrangements for the definition of the capital measure</t>
  </si>
  <si>
    <t>EU-4</t>
  </si>
  <si>
    <t>Exposures treated as sovereigns</t>
  </si>
  <si>
    <t>Secured by mortgages of immovable properties</t>
  </si>
  <si>
    <t>Retail exposures</t>
  </si>
  <si>
    <t>Exposures in default</t>
  </si>
  <si>
    <t>Common Equity Tier 1 (CET1) capital</t>
  </si>
  <si>
    <t>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</si>
  <si>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</si>
  <si>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</si>
  <si>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</si>
  <si>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 xml:space="preserve">Risk-weighted assets </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</si>
  <si>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</si>
  <si>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</si>
  <si>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</si>
  <si>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</si>
  <si>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</si>
  <si>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</si>
  <si>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</si>
  <si>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</si>
  <si>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</si>
  <si>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</si>
  <si>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Collateral used in derivative transactions</t>
  </si>
  <si>
    <t>Collateral used in SFTs</t>
  </si>
  <si>
    <t>Fair value of collateral received</t>
  </si>
  <si>
    <t>Fair value of posted collateral</t>
  </si>
  <si>
    <t>Segregated</t>
  </si>
  <si>
    <t>Unsegregated</t>
  </si>
  <si>
    <t>Financial collateral comprehensive method (for SFTs)</t>
  </si>
  <si>
    <t>Exposure classes</t>
  </si>
  <si>
    <t>Risk weight</t>
  </si>
  <si>
    <t>Of which unrated</t>
  </si>
  <si>
    <t>Exposure value</t>
  </si>
  <si>
    <t>Public sector entities</t>
  </si>
  <si>
    <t>Multilateral development banks</t>
  </si>
  <si>
    <t>International organisations</t>
  </si>
  <si>
    <t>Manufacturing</t>
  </si>
  <si>
    <t>Construction</t>
  </si>
  <si>
    <t>Wholesale and retail trade</t>
  </si>
  <si>
    <t>Transport and storage</t>
  </si>
  <si>
    <t>Accommodation and food service activities</t>
  </si>
  <si>
    <t>Real estate activities</t>
  </si>
  <si>
    <t>Professional, scientific and technical activities</t>
  </si>
  <si>
    <t>Other services</t>
  </si>
  <si>
    <t>Administrative and support service activities</t>
  </si>
  <si>
    <t>&gt; 5 years</t>
  </si>
  <si>
    <t>No stated maturity</t>
  </si>
  <si>
    <t>Agriculture, forestry and fishing</t>
  </si>
  <si>
    <t>Mining and quarrying</t>
  </si>
  <si>
    <t>Water supply</t>
  </si>
  <si>
    <t>Information and communication</t>
  </si>
  <si>
    <t>Education</t>
  </si>
  <si>
    <t>Arts, entertainment and recreation</t>
  </si>
  <si>
    <t>e</t>
  </si>
  <si>
    <t>f</t>
  </si>
  <si>
    <t>g</t>
  </si>
  <si>
    <t>d</t>
  </si>
  <si>
    <t>Performing exposures</t>
  </si>
  <si>
    <t>Non-performing exposures</t>
  </si>
  <si>
    <t>Debt securities</t>
  </si>
  <si>
    <t>Gross carrying amount/nominal amount</t>
  </si>
  <si>
    <t>Of which: defaulted</t>
  </si>
  <si>
    <t>Accumulated impairment, accumulated negative changes in fair value due to credit risk and provisions</t>
  </si>
  <si>
    <t>Collateral and financial guarantees received</t>
  </si>
  <si>
    <t xml:space="preserve">Performing exposures - accumulated impairment and provisions </t>
  </si>
  <si>
    <t>Non-performing exposures-accumulated impairment, accumulated negative changes in fair value due to credit risk and provisions</t>
  </si>
  <si>
    <t>On performing exposures</t>
  </si>
  <si>
    <t>On non-performing exposures</t>
  </si>
  <si>
    <t xml:space="preserve">   Central banks</t>
  </si>
  <si>
    <t xml:space="preserve">   General governments</t>
  </si>
  <si>
    <t xml:space="preserve">   Credit institutions</t>
  </si>
  <si>
    <t xml:space="preserve">   Households</t>
  </si>
  <si>
    <t>Off-balance-sheet exposures</t>
  </si>
  <si>
    <t>Accumulated partial write off</t>
  </si>
  <si>
    <t>Gross carrying/nominal amount</t>
  </si>
  <si>
    <t>Accumulated impairment</t>
  </si>
  <si>
    <t xml:space="preserve">Provisions on off-balance sheet commitments and financial guarantees given </t>
  </si>
  <si>
    <t>Accumulated negative changes in fair value due to credit risk on non-performing exposures</t>
  </si>
  <si>
    <t>Of which non-performing</t>
  </si>
  <si>
    <t>Of which defaulted</t>
  </si>
  <si>
    <t xml:space="preserve">   Cyprus</t>
  </si>
  <si>
    <t xml:space="preserve">   Greece</t>
  </si>
  <si>
    <t xml:space="preserve">   United Kingdom</t>
  </si>
  <si>
    <t xml:space="preserve">   Russia</t>
  </si>
  <si>
    <t xml:space="preserve">   Other countries</t>
  </si>
  <si>
    <t>Off-balance sheet</t>
  </si>
  <si>
    <t>Gross carrying amount</t>
  </si>
  <si>
    <t>Of which loans and advances subject to impairment</t>
  </si>
  <si>
    <t>Electricity, gas, steam and air conditioning supply</t>
  </si>
  <si>
    <t>Financial and insurance activities</t>
  </si>
  <si>
    <t>Public administration and defence, compulsory social</t>
  </si>
  <si>
    <t>Human health services and social work activities</t>
  </si>
  <si>
    <r>
      <t>Collateral obtained by taking possession</t>
    </r>
    <r>
      <rPr>
        <b/>
        <sz val="9"/>
        <color theme="1"/>
        <rFont val="Verdana"/>
        <family val="2"/>
      </rPr>
      <t xml:space="preserve"> </t>
    </r>
  </si>
  <si>
    <t>Value at initial recognition</t>
  </si>
  <si>
    <t>Accumulated negative changes</t>
  </si>
  <si>
    <t>Property, plant and equipment (PP&amp;E)</t>
  </si>
  <si>
    <t>Other than PP&amp;E</t>
  </si>
  <si>
    <t xml:space="preserve">      Residential immovable property</t>
  </si>
  <si>
    <t xml:space="preserve">      Commercial immovable property</t>
  </si>
  <si>
    <t xml:space="preserve">      Movable property (auto, shipping, etc.)</t>
  </si>
  <si>
    <t xml:space="preserve">      Equity and debt instruments</t>
  </si>
  <si>
    <t>Related net accumulated recoveries</t>
  </si>
  <si>
    <t>Outflows from non-performing portfolios</t>
  </si>
  <si>
    <t xml:space="preserve">   Outflow to performing portfolio</t>
  </si>
  <si>
    <t xml:space="preserve">   Outflow due to sale of instruments</t>
  </si>
  <si>
    <t xml:space="preserve">   Outflow due to other situations</t>
  </si>
  <si>
    <t>Debt balance reduction</t>
  </si>
  <si>
    <t xml:space="preserve">Total collateral obtained by taking possession </t>
  </si>
  <si>
    <t>Foreclosed ≤2 years</t>
  </si>
  <si>
    <t>Foreclosed &gt;5 years</t>
  </si>
  <si>
    <t>Of which: non current assets held for sale</t>
  </si>
  <si>
    <t xml:space="preserve">Collateral obtained by taking possession classified as PP&amp;E </t>
  </si>
  <si>
    <t>Collateral obtained by taking possession other than classified as PP&amp;E</t>
  </si>
  <si>
    <t>Movable property</t>
  </si>
  <si>
    <t>Foreclosed &gt;2 years ≤5 years</t>
  </si>
  <si>
    <t>Performing</t>
  </si>
  <si>
    <t>Non performing</t>
  </si>
  <si>
    <t>Unlikely to pay that are not past due or past due ≤90 days</t>
  </si>
  <si>
    <t>Past due &gt; 90 days</t>
  </si>
  <si>
    <t>Of which past due &gt; 90 days ≤180 days</t>
  </si>
  <si>
    <t>Of which past due &gt; 180 days ≤1 year</t>
  </si>
  <si>
    <t>Of which past due &gt; 2 years ≤5 years</t>
  </si>
  <si>
    <t>Of which past due &gt; 5 years ≤7 years</t>
  </si>
  <si>
    <t>Of which past due &gt; 7 years</t>
  </si>
  <si>
    <t>Accumulated impairment for secured assets</t>
  </si>
  <si>
    <t>Collateral</t>
  </si>
  <si>
    <t xml:space="preserve">Of which value capped at the value of  exposure  </t>
  </si>
  <si>
    <t>Financial guarantees received</t>
  </si>
  <si>
    <t>Of which past due &gt; 1 year ≤2 years</t>
  </si>
  <si>
    <t>Of which past due &gt; 30 days ≤90 days</t>
  </si>
  <si>
    <t>Gross carrying amount/nominal amount of exposures with forbearance measures</t>
  </si>
  <si>
    <t xml:space="preserve">Collateral received and financial guarantees received on forborne exposures </t>
  </si>
  <si>
    <t>Performing forborne</t>
  </si>
  <si>
    <t>Non-performing forborne</t>
  </si>
  <si>
    <t>On performing forborne exposures</t>
  </si>
  <si>
    <t>Of which: collateral and financial guarantees received on non-performing exposures with forbearance measures</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</si>
  <si>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</si>
  <si>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</si>
  <si>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</si>
  <si>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</si>
  <si>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</si>
  <si>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</si>
  <si>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Loans commitments given</t>
  </si>
  <si>
    <t>On non-performing forborne exposures</t>
  </si>
  <si>
    <t xml:space="preserve">Gross carrying amount of forborne exposures </t>
  </si>
  <si>
    <t>Loans and advances that have been forborne more than twice</t>
  </si>
  <si>
    <t>Non-performing forborne loans and advances that failed to meet the non-performing exit criteria</t>
  </si>
  <si>
    <t>Regional government or local authorities</t>
  </si>
  <si>
    <t>Parallel up</t>
  </si>
  <si>
    <t>Exposures before CCF and CRM</t>
  </si>
  <si>
    <t>Exposures post CCF and CRM</t>
  </si>
  <si>
    <t>RWAs and RWA density</t>
  </si>
  <si>
    <t>RWA density</t>
  </si>
  <si>
    <t>Total exposures</t>
  </si>
  <si>
    <t>Traditional</t>
  </si>
  <si>
    <t>Credit Risk</t>
  </si>
  <si>
    <t>No maturity</t>
  </si>
  <si>
    <t>Own funds</t>
  </si>
  <si>
    <t>Credit risk adjustments</t>
  </si>
  <si>
    <t>EU OV1</t>
  </si>
  <si>
    <t>Maturity of exposures</t>
  </si>
  <si>
    <t>EU CR1-A</t>
  </si>
  <si>
    <t>EU CR3</t>
  </si>
  <si>
    <t>EU CR4</t>
  </si>
  <si>
    <t>EU CR5</t>
  </si>
  <si>
    <t>EU CCR1</t>
  </si>
  <si>
    <t>Analysis of CCR exposure by approach</t>
  </si>
  <si>
    <t>EU CCR2</t>
  </si>
  <si>
    <t>EU CCR3</t>
  </si>
  <si>
    <t>EU CCR8</t>
  </si>
  <si>
    <t>Credit quality of forborne exposures</t>
  </si>
  <si>
    <t>Quality of forbearance</t>
  </si>
  <si>
    <t>Performing and non-performing exposures and related provisions</t>
  </si>
  <si>
    <t>Collateral obtained by taking possession and execution processes</t>
  </si>
  <si>
    <t>Collateral obtained by taking possession and execution processes – vintage breakdown</t>
  </si>
  <si>
    <t>Non-performing exposures (NPEs)</t>
  </si>
  <si>
    <t>2a</t>
  </si>
  <si>
    <t>4a</t>
  </si>
  <si>
    <t>6a</t>
  </si>
  <si>
    <t>10a</t>
  </si>
  <si>
    <t>12a</t>
  </si>
  <si>
    <t>14a</t>
  </si>
  <si>
    <t>17a</t>
  </si>
  <si>
    <t>Of which subject to impairment</t>
  </si>
  <si>
    <t xml:space="preserve">   Outflow due to loan repayment, partial or total</t>
  </si>
  <si>
    <t xml:space="preserve">   Outflow due to collateral liquidations</t>
  </si>
  <si>
    <t xml:space="preserve">   Outflow due to taking possession of collateral</t>
  </si>
  <si>
    <t xml:space="preserve">   Outflow due to reclassification as held for sale</t>
  </si>
  <si>
    <t>Residential immovable property</t>
  </si>
  <si>
    <t>Commercial immovable property</t>
  </si>
  <si>
    <t>Loans and advances</t>
  </si>
  <si>
    <r>
      <t xml:space="preserve">      </t>
    </r>
    <r>
      <rPr>
        <i/>
        <sz val="8"/>
        <color rgb="FF262626"/>
        <rFont val="Verdana"/>
        <family val="2"/>
      </rPr>
      <t>Of which SMEs</t>
    </r>
  </si>
  <si>
    <r>
      <t xml:space="preserve">         </t>
    </r>
    <r>
      <rPr>
        <i/>
        <sz val="8"/>
        <color rgb="FF262626"/>
        <rFont val="Verdana"/>
        <family val="2"/>
      </rPr>
      <t>Of which SMEs</t>
    </r>
  </si>
  <si>
    <t xml:space="preserve">   Other financial corporations</t>
  </si>
  <si>
    <t xml:space="preserve">   Non-financial corporations</t>
  </si>
  <si>
    <t>Institutions and corporates with a short-term credit assessment</t>
  </si>
  <si>
    <t>Of which: impaired</t>
  </si>
  <si>
    <t>Exposures to CCPs</t>
  </si>
  <si>
    <t>Exposures to QCCPs (total)</t>
  </si>
  <si>
    <t>Exposures for trades at QCCPs (excluding initial margin and default fund contributions); of which</t>
  </si>
  <si>
    <t>Accruals, deferred income, other liabilities and other provisions</t>
  </si>
  <si>
    <t>Of which: Secured with immovable Property</t>
  </si>
  <si>
    <t>Of which: Secured</t>
  </si>
  <si>
    <t>Of which: Immovable Property</t>
  </si>
  <si>
    <t>Of which value above the cap</t>
  </si>
  <si>
    <t>Equity and debt instruments</t>
  </si>
  <si>
    <t>Equity and debt     instruments</t>
  </si>
  <si>
    <r>
      <t>On-balance sheet</t>
    </r>
    <r>
      <rPr>
        <vertAlign val="superscript"/>
        <sz val="8"/>
        <color rgb="FF262626"/>
        <rFont val="Verdana"/>
        <family val="2"/>
      </rPr>
      <t>1</t>
    </r>
  </si>
  <si>
    <t>Inflows to non-performing portfolios (including accrued interest)</t>
  </si>
  <si>
    <t>Cash balances at central banks and other demand deposits</t>
  </si>
  <si>
    <t>On demand</t>
  </si>
  <si>
    <t>&lt;= 1 year</t>
  </si>
  <si>
    <t>&gt; 1 year &lt;= 5 years</t>
  </si>
  <si>
    <t>Template EU CC1 - Composition of regulatory own funds</t>
  </si>
  <si>
    <t xml:space="preserve">Common Equity Tier 1 (CET1) capital:  instruments and reserves                                             </t>
  </si>
  <si>
    <t xml:space="preserve">Capital instruments and the related share premium accounts </t>
  </si>
  <si>
    <t>(h)</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</si>
  <si>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</si>
  <si>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</si>
  <si>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</si>
  <si>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</si>
  <si>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</si>
  <si>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EU-5a</t>
  </si>
  <si>
    <t xml:space="preserve">Independently reviewed interim profits net of any foreseeable charge or dividend </t>
  </si>
  <si>
    <t>Common Equity Tier 1 (CET1) capital: regulatory adjustments </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</si>
  <si>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</si>
  <si>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</si>
  <si>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</si>
  <si>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</si>
  <si>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</si>
  <si>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</si>
  <si>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</si>
  <si>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</si>
  <si>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</si>
  <si>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</si>
  <si>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</si>
  <si>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</si>
  <si>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</si>
  <si>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</si>
  <si>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</si>
  <si>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</si>
  <si>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</si>
  <si>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</si>
  <si>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</si>
  <si>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</si>
  <si>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</si>
  <si>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</si>
  <si>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</si>
  <si>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</si>
  <si>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</si>
  <si>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</si>
  <si>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r>
      <t>Other regulatory adjustments</t>
    </r>
    <r>
      <rPr>
        <strike/>
        <sz val="9"/>
        <color rgb="FFFF0000"/>
        <rFont val="Calibri"/>
        <family val="2"/>
        <scheme val="minor"/>
      </rPr>
      <t/>
    </r>
  </si>
  <si>
    <t>Additional Tier 1 (AT1) capital: instruments</t>
  </si>
  <si>
    <t>Capital instruments and the related share premium accounts</t>
  </si>
  <si>
    <t>(i)</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</si>
  <si>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</si>
  <si>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</si>
  <si>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</si>
  <si>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</si>
  <si>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</si>
  <si>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</si>
  <si>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</si>
  <si>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</si>
  <si>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</si>
  <si>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</si>
  <si>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</si>
  <si>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</si>
  <si>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</si>
  <si>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</si>
  <si>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</si>
  <si>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</si>
  <si>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</si>
  <si>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</si>
  <si>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</si>
  <si>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</si>
  <si>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</si>
  <si>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</si>
  <si>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</si>
  <si>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</si>
  <si>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</si>
  <si>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</si>
  <si>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</si>
  <si>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</si>
  <si>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</si>
  <si>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</si>
  <si>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</si>
  <si>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</si>
  <si>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</si>
  <si>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</si>
  <si>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</si>
  <si>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</si>
  <si>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</si>
  <si>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</si>
  <si>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</si>
  <si>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</si>
  <si>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</si>
  <si>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</si>
  <si>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</si>
  <si>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</si>
  <si>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</si>
  <si>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</si>
  <si>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</si>
  <si>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</si>
  <si>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</si>
  <si>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</si>
  <si>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</si>
  <si>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</si>
  <si>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</si>
  <si>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</si>
  <si>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</si>
  <si>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</si>
  <si>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</si>
  <si>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</si>
  <si>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</si>
  <si>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</si>
  <si>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</si>
  <si>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</si>
  <si>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</si>
  <si>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</si>
  <si>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</si>
  <si>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Total risk exposure amounts (TREA)</t>
  </si>
  <si>
    <t>Total own funds requirements</t>
  </si>
  <si>
    <t xml:space="preserve">Of which the standardised approach </t>
  </si>
  <si>
    <t>EU 4a</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</si>
  <si>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</si>
  <si>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</si>
  <si>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</si>
  <si>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</si>
  <si>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</si>
  <si>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</si>
  <si>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</si>
  <si>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</si>
  <si>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</si>
  <si>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</si>
  <si>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</si>
  <si>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</si>
  <si>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</si>
  <si>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</si>
  <si>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</si>
  <si>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</si>
  <si>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</si>
  <si>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</si>
  <si>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</si>
  <si>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</si>
  <si>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</si>
  <si>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</si>
  <si>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</si>
  <si>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h</t>
  </si>
  <si>
    <t>General credit exposures</t>
  </si>
  <si>
    <t>Relevant credit exposures – Market risk</t>
  </si>
  <si>
    <t>Securitisation exposures  Exposure value for non-trading book</t>
  </si>
  <si>
    <t>Total exposure value</t>
  </si>
  <si>
    <t xml:space="preserve">Risk-weighted exposure amounts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</si>
  <si>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</si>
  <si>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</si>
  <si>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</si>
  <si>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</si>
  <si>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</si>
  <si>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</si>
  <si>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</si>
  <si>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Total risk exposure amount</t>
  </si>
  <si>
    <t xml:space="preserve">Additional own funds requirements to address the risk of excessive leverage (%) </t>
  </si>
  <si>
    <t>Leverage ratio buffer requirement (%)</t>
  </si>
  <si>
    <t>Overall leverage ratio requirement (%)</t>
  </si>
  <si>
    <t>EU 1a</t>
  </si>
  <si>
    <t>EU 1b</t>
  </si>
  <si>
    <t>Total high-quality liquid assets (HQLA)</t>
  </si>
  <si>
    <t>CASH - OUTFLOWS</t>
  </si>
  <si>
    <t xml:space="preserve"> Retail deposits and deposits from small business customers, of which: </t>
  </si>
  <si>
    <t xml:space="preserve"> Stable deposits </t>
  </si>
  <si>
    <t xml:space="preserve"> Less stable deposits </t>
  </si>
  <si>
    <t xml:space="preserve"> Unsecured wholesale funding </t>
  </si>
  <si>
    <t xml:space="preserve"> Operational deposits (all counterparties) and deposits in networks of cooperative banks </t>
  </si>
  <si>
    <t xml:space="preserve"> Non-operational deposits (all counterparties) </t>
  </si>
  <si>
    <t xml:space="preserve"> Unsecured debt </t>
  </si>
  <si>
    <t xml:space="preserve"> Secured wholesale funding </t>
  </si>
  <si>
    <t xml:space="preserve"> Additional requirements </t>
  </si>
  <si>
    <t xml:space="preserve"> Outflows related to derivative exposures and other collateral requirements </t>
  </si>
  <si>
    <t xml:space="preserve"> Outflows related to loss of funding on debt products </t>
  </si>
  <si>
    <t xml:space="preserve"> Credit and liquidity facilities </t>
  </si>
  <si>
    <t xml:space="preserve"> Other contractual funding obligations </t>
  </si>
  <si>
    <t xml:space="preserve"> Other contingent funding obligations </t>
  </si>
  <si>
    <t xml:space="preserve"> TOTAL CASH OUTFLOWS </t>
  </si>
  <si>
    <t>CASH - INFLOWS</t>
  </si>
  <si>
    <t xml:space="preserve"> Secured lending (e.g. reverse repos) </t>
  </si>
  <si>
    <t xml:space="preserve"> Inflows from fully performing exposures </t>
  </si>
  <si>
    <t xml:space="preserve"> Other cash inflows </t>
  </si>
  <si>
    <t xml:space="preserve"> (Excess inflows from a related specialised credit institution) </t>
  </si>
  <si>
    <t xml:space="preserve"> TOTAL CASH INFLOWS </t>
  </si>
  <si>
    <t xml:space="preserve"> Fully exempt inflows </t>
  </si>
  <si>
    <t xml:space="preserve"> Inflows Subject to 90% Cap </t>
  </si>
  <si>
    <t xml:space="preserve"> Inflows Subject to 75% Cap </t>
  </si>
  <si>
    <t xml:space="preserve">TOTAL ADJUSTED VALUE </t>
  </si>
  <si>
    <t>EU-21</t>
  </si>
  <si>
    <t xml:space="preserve"> LIQUIDITY BUFFER </t>
  </si>
  <si>
    <t xml:space="preserve"> TOTAL NET CASH OUTFLOWS </t>
  </si>
  <si>
    <t>LIQUIDITY COVERAGE RATIO</t>
  </si>
  <si>
    <t>Row number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</si>
  <si>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</si>
  <si>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</si>
  <si>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</si>
  <si>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</si>
  <si>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</si>
  <si>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</si>
  <si>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</si>
  <si>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</si>
  <si>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</si>
  <si>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</si>
  <si>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</si>
  <si>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</si>
  <si>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</si>
  <si>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</si>
  <si>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Unweighted value by residual maturity</t>
  </si>
  <si>
    <t>Weighted value</t>
  </si>
  <si>
    <t>&lt; 6 months</t>
  </si>
  <si>
    <t>6 months to &lt; 1yr</t>
  </si>
  <si>
    <t>≥ 1yr</t>
  </si>
  <si>
    <t>Capital items and instruments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</si>
  <si>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</si>
  <si>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</si>
  <si>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</si>
  <si>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</si>
  <si>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</si>
  <si>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</si>
  <si>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</si>
  <si>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</si>
  <si>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</si>
  <si>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</si>
  <si>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</si>
  <si>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</si>
  <si>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</si>
  <si>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</si>
  <si>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</si>
  <si>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</si>
  <si>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</si>
  <si>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</si>
  <si>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</si>
  <si>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</si>
  <si>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</si>
  <si>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</si>
  <si>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</si>
  <si>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</si>
  <si>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</si>
  <si>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</si>
  <si>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</si>
  <si>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</si>
  <si>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</si>
  <si>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 xml:space="preserve">Debt securities </t>
  </si>
  <si>
    <t xml:space="preserve">            Of which defaulted </t>
  </si>
  <si>
    <t>Collateral type</t>
  </si>
  <si>
    <t>Cash – domestic currency</t>
  </si>
  <si>
    <t>Cash – other currencies</t>
  </si>
  <si>
    <t>Domestic sovereign debt</t>
  </si>
  <si>
    <t>Other sovereign debt</t>
  </si>
  <si>
    <t>Government agency debt</t>
  </si>
  <si>
    <t>Corporate bonds</t>
  </si>
  <si>
    <t>Equity securities</t>
  </si>
  <si>
    <t>Other collateral</t>
  </si>
  <si>
    <t xml:space="preserve"> Exposure classes</t>
  </si>
  <si>
    <t>Exposures before CCF and before CRM</t>
  </si>
  <si>
    <t>Exposures post CCF and post CRM</t>
  </si>
  <si>
    <t>RWAs and RWAs density</t>
  </si>
  <si>
    <t>On-balance-sheet exposures</t>
  </si>
  <si>
    <t>Exposures associated with particularly high risk</t>
  </si>
  <si>
    <t>Collective investment undertakings</t>
  </si>
  <si>
    <t>Others</t>
  </si>
  <si>
    <t>Replacement cost (RC)</t>
  </si>
  <si>
    <t>Potential future exposure  (PFE)</t>
  </si>
  <si>
    <t>Alpha used for computing regulatory exposure value</t>
  </si>
  <si>
    <t>Exposure value pre-CRM</t>
  </si>
  <si>
    <t>Exposure value post-CRM</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</si>
  <si>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</si>
  <si>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</si>
  <si>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</si>
  <si>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</si>
  <si>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</si>
  <si>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</si>
  <si>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</si>
  <si>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</si>
  <si>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VaR for SFTs</t>
  </si>
  <si>
    <t>RWEA</t>
  </si>
  <si>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</si>
  <si>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</si>
  <si>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</si>
  <si>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</si>
  <si>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</si>
  <si>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t xml:space="preserve">Total exposure value </t>
  </si>
  <si>
    <t xml:space="preserve">Central governments or central banks </t>
  </si>
  <si>
    <t xml:space="preserve">Regional government or local authorities </t>
  </si>
  <si>
    <t xml:space="preserve">Exposure value </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</si>
  <si>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</si>
  <si>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</si>
  <si>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</si>
  <si>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</si>
  <si>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</si>
  <si>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</si>
  <si>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</si>
  <si>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</si>
  <si>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</si>
  <si>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</si>
  <si>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Institution acts as originator</t>
  </si>
  <si>
    <t>Institution acts as sponsor</t>
  </si>
  <si>
    <t>Institution acts as investor</t>
  </si>
  <si>
    <t>Synthetic</t>
  </si>
  <si>
    <t>Sub-total</t>
  </si>
  <si>
    <t>STS</t>
  </si>
  <si>
    <t>Non-STS</t>
  </si>
  <si>
    <t>of which SRT</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</si>
  <si>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</si>
  <si>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</si>
  <si>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</si>
  <si>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</si>
  <si>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</si>
  <si>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</si>
  <si>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</si>
  <si>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</si>
  <si>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</si>
  <si>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</si>
  <si>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</si>
  <si>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</si>
  <si>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</si>
  <si>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</si>
  <si>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</si>
  <si>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</si>
  <si>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</si>
  <si>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</si>
  <si>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</si>
  <si>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</si>
  <si>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</si>
  <si>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</si>
  <si>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transactions </t>
  </si>
  <si>
    <t xml:space="preserve">   Securitisation</t>
  </si>
  <si>
    <t xml:space="preserve">       Retail</t>
  </si>
  <si>
    <t xml:space="preserve">       Of which STS</t>
  </si>
  <si>
    <t xml:space="preserve">       Wholesale</t>
  </si>
  <si>
    <t xml:space="preserve">   Re-securitisation</t>
  </si>
  <si>
    <t xml:space="preserve">Synthetic transactions </t>
  </si>
  <si>
    <t xml:space="preserve">       Retail underlying</t>
  </si>
  <si>
    <t>Available own funds (amounts)</t>
  </si>
  <si>
    <t xml:space="preserve">Common Equity Tier 1 (CET1) capital </t>
  </si>
  <si>
    <t xml:space="preserve">Tier 1 capital </t>
  </si>
  <si>
    <t xml:space="preserve">Total capital </t>
  </si>
  <si>
    <t>Risk-weighted exposure amounts</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</si>
  <si>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</si>
  <si>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</si>
  <si>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</si>
  <si>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</si>
  <si>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</si>
  <si>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</si>
  <si>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</si>
  <si>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</si>
  <si>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</si>
  <si>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</si>
  <si>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</si>
  <si>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</si>
  <si>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</si>
  <si>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</si>
  <si>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</si>
  <si>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</si>
  <si>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</si>
  <si>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</si>
  <si>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</si>
  <si>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</si>
  <si>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</si>
  <si>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</si>
  <si>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</si>
  <si>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</si>
  <si>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</si>
  <si>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</si>
  <si>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EU 14b</t>
  </si>
  <si>
    <t>EU 14c</t>
  </si>
  <si>
    <t>Total SREP leverage ratio requirements (%)</t>
  </si>
  <si>
    <t>Leverage ratio buffer and overall leverage ratio requirement (as a percentage of total exposure measure)</t>
  </si>
  <si>
    <t>EU 14d</t>
  </si>
  <si>
    <t>EU 14e</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</si>
  <si>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</si>
  <si>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</si>
  <si>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</si>
  <si>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</si>
  <si>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</si>
  <si>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</si>
  <si>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</si>
  <si>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</si>
  <si>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</si>
  <si>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</si>
  <si>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 xml:space="preserve">Additional own funds requirements to address risks other than the risk of excessive leverage (%) </t>
  </si>
  <si>
    <r>
      <t>Capital ratios (as a percentage of risk</t>
    </r>
    <r>
      <rPr>
        <b/>
        <sz val="9"/>
        <rFont val="Verdana"/>
        <family val="2"/>
        <charset val="161"/>
      </rPr>
      <t>-weighted</t>
    </r>
    <r>
      <rPr>
        <b/>
        <sz val="9"/>
        <color rgb="FF000000"/>
        <rFont val="Verdana"/>
        <family val="2"/>
        <charset val="161"/>
      </rPr>
      <t xml:space="preserve"> exposure amount)</t>
    </r>
  </si>
  <si>
    <r>
      <t>Common Equity Tier</t>
    </r>
    <r>
      <rPr>
        <sz val="9"/>
        <color theme="1"/>
        <rFont val="Verdana"/>
        <family val="2"/>
        <charset val="161"/>
      </rPr>
      <t> </t>
    </r>
    <r>
      <rPr>
        <sz val="9"/>
        <color rgb="FF000000"/>
        <rFont val="Verdana"/>
        <family val="2"/>
        <charset val="161"/>
      </rPr>
      <t>1 ratio (%)</t>
    </r>
  </si>
  <si>
    <r>
      <t>Deferred tax assets arising from temporary differences (amount above 10% threshold, net of related tax liability where the conditions in Article 38</t>
    </r>
    <r>
      <rPr>
        <strike/>
        <sz val="9"/>
        <color rgb="FFFF0000"/>
        <rFont val="Verdana"/>
        <family val="2"/>
        <charset val="161"/>
      </rPr>
      <t xml:space="preserve"> </t>
    </r>
    <r>
      <rPr>
        <sz val="9"/>
        <rFont val="Verdana"/>
        <family val="2"/>
        <charset val="161"/>
      </rPr>
      <t>(3) CRR are met) (negative amount)</t>
    </r>
  </si>
  <si>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</si>
  <si>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</si>
  <si>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</si>
  <si>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EU-56a </t>
  </si>
  <si>
    <t xml:space="preserve">Corporate Information </t>
  </si>
  <si>
    <t>Regulatory framework overview</t>
  </si>
  <si>
    <t>Introduction</t>
  </si>
  <si>
    <t xml:space="preserve">Verification </t>
  </si>
  <si>
    <t xml:space="preserve">Media </t>
  </si>
  <si>
    <t>Leverage Ratio</t>
  </si>
  <si>
    <t xml:space="preserve">Net Stable Funding Ratio </t>
  </si>
  <si>
    <t>Summary reconciliation of accounting assets and leverage ratio exposures</t>
  </si>
  <si>
    <t>Leverage ratio common disclosure</t>
  </si>
  <si>
    <t>Key Metrics</t>
  </si>
  <si>
    <t>Disclosure</t>
  </si>
  <si>
    <t>EU CR1</t>
  </si>
  <si>
    <t>Quality of non-performing exposures by geography </t>
  </si>
  <si>
    <t>EU CQ4</t>
  </si>
  <si>
    <t>Credit quality of loans and advances to non-financial corporations by industry</t>
  </si>
  <si>
    <t>EU CQ5</t>
  </si>
  <si>
    <t>EU CQ7</t>
  </si>
  <si>
    <t>Changes in the stock of non-performing loans and advances and related net accumulated recoveries</t>
  </si>
  <si>
    <t>EU CR2a</t>
  </si>
  <si>
    <t>EU CQ8</t>
  </si>
  <si>
    <t xml:space="preserve">Collateral valuation - loans and advances </t>
  </si>
  <si>
    <t>EU CQ6</t>
  </si>
  <si>
    <t>EU CQ1</t>
  </si>
  <si>
    <t>EU CQ2</t>
  </si>
  <si>
    <t>EU CC2</t>
  </si>
  <si>
    <t>Composition of regulatory own funds</t>
  </si>
  <si>
    <t>EU CC1</t>
  </si>
  <si>
    <t>EU CCR8 – Exposures to CCPs</t>
  </si>
  <si>
    <t>EU CCR1 – Analysis of CCR exposure by approach</t>
  </si>
  <si>
    <t>EU OV1 – Overview of total risk exposure amounts</t>
  </si>
  <si>
    <t>EU CCyB2 - Amount of institution-specific countercyclical capital buffer</t>
  </si>
  <si>
    <t>EU CCyB1 - Geographical distribution of credit exposures relevant for the calculation of the countercyclical buffer</t>
  </si>
  <si>
    <t>EU CCR2 – Transactions subject to own funds requirements for CVA risk</t>
  </si>
  <si>
    <t>EU CCR3 – Standardised approach – CCR exposures by regulatory exposure class and risk weights</t>
  </si>
  <si>
    <t>EU LIQ1 - Quantitative information of LCR</t>
  </si>
  <si>
    <t xml:space="preserve"> EU CCR5 – Composition of collateral for CCR exposures</t>
  </si>
  <si>
    <t>IRRBB:  the changes in the economic value of equity calculated under the six supervisory shock scenarios</t>
  </si>
  <si>
    <t>Standardised approach</t>
  </si>
  <si>
    <t>Standardised approach – Credit risk exposure and CRM effects</t>
  </si>
  <si>
    <t>Transactions subject to own funds requirements for CVA risk</t>
  </si>
  <si>
    <t>Standardised approach – CCR exposures by regulatory exposure class and risk weights</t>
  </si>
  <si>
    <t>Securitisation exposures in the non-trading book</t>
  </si>
  <si>
    <t>Securitisation exposures in the non-trading book and associated regulatory capital requirements - institution acting as originator or as sponsor</t>
  </si>
  <si>
    <t>Composition of collateral for CCR exposures</t>
  </si>
  <si>
    <t>Overview of total risk exposure amounts</t>
  </si>
  <si>
    <t>EU CCyB1</t>
  </si>
  <si>
    <t>EU CCyB2</t>
  </si>
  <si>
    <t>Amount of institution-specific countercyclical capital buffer</t>
  </si>
  <si>
    <t>Geographical distribution of credit exposures relevant for the calculation of the countercyclical buffer</t>
  </si>
  <si>
    <t>EU LR1 - LRSum</t>
  </si>
  <si>
    <t>EU LR2 - LRCom</t>
  </si>
  <si>
    <t>EU LR3 - LRSpl</t>
  </si>
  <si>
    <t>Split-up of on balance sheet exposures (excluding derivatives, SFTs and exempted exposures)</t>
  </si>
  <si>
    <t>EU LIQ1</t>
  </si>
  <si>
    <t>Quantitative information of LCR</t>
  </si>
  <si>
    <t>EU LIQB</t>
  </si>
  <si>
    <t>Qualitative information on LCR, which complements template EU LIQ1</t>
  </si>
  <si>
    <t>EU LIQ2</t>
  </si>
  <si>
    <t>Countercyclical Buffer</t>
  </si>
  <si>
    <t>Securitisation</t>
  </si>
  <si>
    <t>The main drivers of the LCR results have been the amount of HQLA (numerator) and the deposits amounts (part of the denominator). The rest of the items of the denominator are of smaller magnitude and have remained relatively stable over time.</t>
  </si>
  <si>
    <t>With regards to the currency mismatch, it is noted that for US Dollars, the ratio presents a gap when comparing the buffer with its net outflows. The Bank maintains large amounts of customer deposits in USD (included in LCR outflows). Part of the proceeds received are invested in either USD MM placements (which form part of the LCR inflows and not the liquidity buffer) or are converted to Euro through the use of short term FX Swaps which are very liquid instruments.  Part of the proceeds are also invested in USD liquid assets in the form of bonds. Thus, although a gap exists, the Bank is in a position to cover any USD requirements either through the cash invested in USD MM placements or by terminating or not renewing the EUR/USD FX Swaps.</t>
  </si>
  <si>
    <t>a) Look-through approach</t>
  </si>
  <si>
    <t>b) Mandate approach</t>
  </si>
  <si>
    <t>i</t>
  </si>
  <si>
    <t>j</t>
  </si>
  <si>
    <t>k</t>
  </si>
  <si>
    <t>l</t>
  </si>
  <si>
    <t>m</t>
  </si>
  <si>
    <t>n</t>
  </si>
  <si>
    <t>o</t>
  </si>
  <si>
    <t>p</t>
  </si>
  <si>
    <t>q</t>
  </si>
  <si>
    <t>Unit or shares in collective investment undertakings</t>
  </si>
  <si>
    <t>EU1</t>
  </si>
  <si>
    <t>EU2</t>
  </si>
  <si>
    <t>2b</t>
  </si>
  <si>
    <t>2c</t>
  </si>
  <si>
    <t>EU4</t>
  </si>
  <si>
    <t>Transactions subject to the Alternative approach (Based on the Original Exposure Method)</t>
  </si>
  <si>
    <t>Exposures securitised by the institution - Institution acts as originator or as sponsor</t>
  </si>
  <si>
    <t>Total outstanding nominal amount</t>
  </si>
  <si>
    <t>Total amount of specific credit risk adjustments made during the period</t>
  </si>
  <si>
    <t>Of which exposures in default</t>
  </si>
  <si>
    <t>010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</si>
  <si>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</si>
  <si>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</si>
  <si>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</si>
  <si>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</si>
  <si>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</si>
  <si>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</si>
  <si>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</si>
  <si>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</si>
  <si>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</si>
  <si>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</si>
  <si>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</si>
  <si>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</si>
  <si>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</si>
  <si>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</si>
  <si>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</si>
  <si>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</si>
  <si>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</si>
  <si>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</si>
  <si>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</si>
  <si>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</si>
  <si>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</si>
  <si>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</si>
  <si>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</si>
  <si>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</si>
  <si>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</si>
  <si>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</si>
  <si>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</si>
  <si>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</si>
  <si>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</si>
  <si>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</si>
  <si>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020</t>
  </si>
  <si>
    <t>Of which:  slotting approach</t>
  </si>
  <si>
    <t>Of which: equities under the simple riskweighted approach</t>
  </si>
  <si>
    <t>Amounts below the thresholds for deduction (subject
to 250% risk weight) (For information)</t>
  </si>
  <si>
    <t>(Adjustment for securitised exposures that meet the operational requirements for the recognition of risk transference)</t>
  </si>
  <si>
    <t>(Adjustment for fiduciary assets recognised on the balance sheet pursuant to the applicable accounting framework but excluded from the leverage ratio total exposure measure in accordance with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</si>
  <si>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</si>
  <si>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</si>
  <si>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</si>
  <si>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prudent valuation adjustments and specific and general provisions which have reduced Tier 1 capital)</t>
  </si>
  <si>
    <t>EU-11a</t>
  </si>
  <si>
    <t>EU-11b</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</si>
  <si>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</si>
  <si>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</si>
  <si>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</si>
  <si>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</si>
  <si>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</si>
  <si>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</si>
  <si>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</si>
  <si>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</si>
  <si>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</si>
  <si>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</si>
  <si>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</si>
  <si>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</si>
  <si>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</si>
  <si>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</si>
  <si>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</si>
  <si>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</si>
  <si>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</si>
  <si>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</si>
  <si>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</si>
  <si>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</si>
  <si>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</si>
  <si>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</si>
  <si>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</si>
  <si>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</si>
  <si>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</si>
  <si>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</si>
  <si>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</si>
  <si>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</si>
  <si>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</si>
  <si>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</si>
  <si>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</si>
  <si>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Other off-balance sheet exposures </t>
  </si>
  <si>
    <t>(Adjustments for conversion to credit equivalent amounts)</t>
  </si>
  <si>
    <t>Off-balance sheet exposures</t>
  </si>
  <si>
    <t>EU-22a</t>
  </si>
  <si>
    <t>(Exposures excluded from the leverage ratio total exposure measure in accordance with point (c ) of Article 429a(1) CRR)</t>
  </si>
  <si>
    <t>EU-22b</t>
  </si>
  <si>
    <t>(Exposures exempted in accordance with point (j) of Article 429a (1) CRR (on and off balance sheet))</t>
  </si>
  <si>
    <t>EU-22c</t>
  </si>
  <si>
    <t>EU-22d</t>
  </si>
  <si>
    <t>EU-22e</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</si>
  <si>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</si>
  <si>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</si>
  <si>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</si>
  <si>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</si>
  <si>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</si>
  <si>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</si>
  <si>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</si>
  <si>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</si>
  <si>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</si>
  <si>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</si>
  <si>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</si>
  <si>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(Total exempted exposures)</t>
  </si>
  <si>
    <t>Capital and total exposure measure</t>
  </si>
  <si>
    <t>EU-25</t>
  </si>
  <si>
    <t>Leverage ratio (without the adjustment due to excluded exposures of public development banks - Public sector investments) (%)</t>
  </si>
  <si>
    <t>25a</t>
  </si>
  <si>
    <t>Leverage ratio (excluding the impact of any applicable temporary exemption of
central bank reserves)</t>
  </si>
  <si>
    <t>Regulatory minimum leverage ratio requirement (%)</t>
  </si>
  <si>
    <t>n/a</t>
  </si>
  <si>
    <t>EU-26</t>
  </si>
  <si>
    <t xml:space="preserve">Additional leverage ratio requirements (%) </t>
  </si>
  <si>
    <t>Required leverage buffer (%)</t>
  </si>
  <si>
    <t>Choice on transitional arrangements and relevant exposures</t>
  </si>
  <si>
    <t>EU-27</t>
  </si>
  <si>
    <t>Disclosure of mean values</t>
  </si>
  <si>
    <t>Mean value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</si>
  <si>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</si>
  <si>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exposures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</si>
  <si>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</si>
  <si>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exposures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</si>
  <si>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</si>
  <si>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</si>
  <si>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</si>
  <si>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</si>
  <si>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Total on-balance sheet exposures (excluding derivatives, SFTs, and exempted exposures), of which:</t>
  </si>
  <si>
    <t>EU-2</t>
  </si>
  <si>
    <t>EU-3</t>
  </si>
  <si>
    <t>Banking book exposures, of which:</t>
  </si>
  <si>
    <t>EU-5</t>
  </si>
  <si>
    <t>EU-6</t>
  </si>
  <si>
    <t>Exposures to regional governments, MDB, international organisations and PSE not treated as sovereigns</t>
  </si>
  <si>
    <t>EU-7</t>
  </si>
  <si>
    <t>EU-8</t>
  </si>
  <si>
    <t>EU-9</t>
  </si>
  <si>
    <t>EU-10</t>
  </si>
  <si>
    <t>EU-11</t>
  </si>
  <si>
    <t>EU-12</t>
  </si>
  <si>
    <t>Other exposures (eg equity, securitisations, and other non-credit obligation assets)</t>
  </si>
  <si>
    <r>
      <t>Performing loans to non- financial corporate clients, loans to retail and small business customers, and loans to sovereigns,</t>
    </r>
    <r>
      <rPr>
        <i/>
        <sz val="8"/>
        <color theme="9" tint="-0.249977111117893"/>
        <rFont val="Verdana"/>
        <family val="2"/>
        <charset val="161"/>
      </rPr>
      <t xml:space="preserve"> </t>
    </r>
    <r>
      <rPr>
        <i/>
        <sz val="8"/>
        <color theme="1"/>
        <rFont val="Verdana"/>
        <family val="2"/>
        <charset val="161"/>
      </rPr>
      <t>and PSEs, of which:</t>
    </r>
  </si>
  <si>
    <r>
      <t>NSFR derivative assets</t>
    </r>
    <r>
      <rPr>
        <sz val="8"/>
        <color theme="1"/>
        <rFont val="Verdana"/>
        <family val="2"/>
        <charset val="161"/>
      </rPr>
      <t> </t>
    </r>
  </si>
  <si>
    <t>EU-p</t>
  </si>
  <si>
    <t>EU-q</t>
  </si>
  <si>
    <t>Adjustment for entities which are consolidated for accounting purposes but are outside the scope of prudential consolidation</t>
  </si>
  <si>
    <t>(Adjustment for temporary exemption of exposures to central banks (if applicable))</t>
  </si>
  <si>
    <t>(Adjustment for exposures excluded from the total exposure measure in accordance with point (c ) of Article 429a(1) CRR)</t>
  </si>
  <si>
    <t>(Adjustment for exposures excluded from the total exposure measure in accordance with point (j) of Article 429a(1) CRR)</t>
  </si>
  <si>
    <t>(Exempted CCP leg of client-cleared trade exposures) (original Exposure Method)</t>
  </si>
  <si>
    <t>(General provisions deducted in determining Tier 1 capital and specific provisions associated with off-balance sheet exposures)</t>
  </si>
  <si>
    <t>(Excluded exposures of public development banks (or units) - Public sector investments)</t>
  </si>
  <si>
    <t>Leverage ratio (excluding the impact of the exemption of public sector investments and promotional loans) (%)</t>
  </si>
  <si>
    <t>EU-26a</t>
  </si>
  <si>
    <t>EU-26b</t>
  </si>
  <si>
    <t>EU-27a</t>
  </si>
  <si>
    <t>EU-27b</t>
  </si>
  <si>
    <t>Bank of Cyprus Holdings Group</t>
  </si>
  <si>
    <t>The tables below disclose NPEs based on the definitions of the EBA standards. The definition of credit impaired loans (Stage 3) is aligned to the EBA NPEs definition. As per the EBA standards and ECB Guidance to Banks on NPLs (which was published in March 2017), NPEs are defined as those exposures that satisfy one of the following conditions: </t>
  </si>
  <si>
    <r>
      <t>(i)</t>
    </r>
    <r>
      <rPr>
        <sz val="7"/>
        <color rgb="FF222222"/>
        <rFont val="Times New Roman"/>
        <family val="1"/>
        <charset val="161"/>
      </rPr>
      <t xml:space="preserve">    </t>
    </r>
    <r>
      <rPr>
        <sz val="9"/>
        <color rgb="FF222222"/>
        <rFont val="Verdana"/>
        <family val="2"/>
        <charset val="161"/>
      </rPr>
      <t xml:space="preserve">The borrower is assessed as unlikely to pay its credit obligations in full without the realisation of the collateral, regardless of the existence of any past due amount or of the number of days past due. </t>
    </r>
  </si>
  <si>
    <r>
      <t>(iv)</t>
    </r>
    <r>
      <rPr>
        <sz val="7"/>
        <color rgb="FF222222"/>
        <rFont val="Times New Roman"/>
        <family val="1"/>
        <charset val="161"/>
      </rPr>
      <t xml:space="preserve">  </t>
    </r>
    <r>
      <rPr>
        <sz val="9"/>
        <color rgb="FF222222"/>
        <rFont val="Verdana"/>
        <family val="2"/>
        <charset val="161"/>
      </rPr>
      <t xml:space="preserve">Performing forborne exposures under probation for which additional forbearance measures are extended. </t>
    </r>
  </si>
  <si>
    <t xml:space="preserve">      Other collateral</t>
  </si>
  <si>
    <t>The table below disclose the movements (inflows and outflows) of NPEs:</t>
  </si>
  <si>
    <t>The fair value of the collateral presented in the tables below is capped to the carrying value of the loans and advances to customers.</t>
  </si>
  <si>
    <t xml:space="preserve">   Of which: Instruments    with LTV higher than 60% and lower or equal to 80%</t>
  </si>
  <si>
    <t xml:space="preserve">   Of which: Instruments with LTV higher than 80% and lower or equal to 100%</t>
  </si>
  <si>
    <t xml:space="preserve">   Of which: Instruments with LTV higher than 100%</t>
  </si>
  <si>
    <t>Forbearance</t>
  </si>
  <si>
    <t>The tables below provide an overview of the credit quality of non-performing exposures and related impairments, provisions and valuation adjustments by portfolio and exposure class.</t>
  </si>
  <si>
    <t>The tables below provide an overview of the credit quality of non-performing exposures and related accumulated impairment, provisions and valuation adjustments by geography.</t>
  </si>
  <si>
    <t>The tables below provide an overview of the credit quality of loans and advances to non-financial corporations and related impairments, provisions and valuation adjustments by industry.</t>
  </si>
  <si>
    <t>The tables below provide an overview of the quality of forborne exposures as per Commission Implementing Regulation (EU) No 680/2014.</t>
  </si>
  <si>
    <t>Capital instruments subject to phase-out arrangements (only applicable between 1 January 2014 and 1 January 2022)</t>
  </si>
  <si>
    <t>Own Funds</t>
  </si>
  <si>
    <t>Deductions from own funds</t>
  </si>
  <si>
    <t>The following items which are deductible from CET1 capital in accordance with Article 36 of the CRR are as follows:</t>
  </si>
  <si>
    <t>There are no deductions from the AT1 capital under Article 56 of the CRR.</t>
  </si>
  <si>
    <t>Prudential filters and deductions</t>
  </si>
  <si>
    <t>Prudential filters</t>
  </si>
  <si>
    <t>The prudential filters of Articles 32 and 33 of the CRR are not applicable to the Group.</t>
  </si>
  <si>
    <t>Items not deducted from own funds</t>
  </si>
  <si>
    <t>The Group applied the IFRS 9 on 1 January 2018. The accounting standard allows the impact on the implementation date, 1 January 2018, to be recognised through equity rather than the income statement. The Group’s IFRS 9 impacts on transition resulted in a decrease of shareholders’ equity of €308 million and was primarily driven by credit impairment provision.</t>
  </si>
  <si>
    <t>SA-CR &amp; SA-CCR</t>
  </si>
  <si>
    <t>IRRBB</t>
  </si>
  <si>
    <t>Equity attributable to the owners of the Company</t>
  </si>
  <si>
    <t>Non-controlling interests</t>
  </si>
  <si>
    <t xml:space="preserve">Total equity </t>
  </si>
  <si>
    <t>Total liabilities and equity</t>
  </si>
  <si>
    <t>Additional Tier 1 (AT1) capital before regulatory adjustments</t>
  </si>
  <si>
    <t>Composition of regulatory own funds - commentary</t>
  </si>
  <si>
    <t>(a) plus (b)</t>
  </si>
  <si>
    <t>1.</t>
  </si>
  <si>
    <t>2.</t>
  </si>
  <si>
    <t>3.</t>
  </si>
  <si>
    <t>Comparison of institution’s own funds and capital and leverage ratios with and without the application of transitional arrangements for IFRS 9 or analogous ECLs, and with and without the application of the temporary treatment in accordance with Article 468 of the CRR</t>
  </si>
  <si>
    <t>Interim Pillar 3 disclosures</t>
  </si>
  <si>
    <t>Credit Risk                                                                                                  Bank of Cyprus Holdings Group</t>
  </si>
  <si>
    <t>The tables below disclose the total collateral obtained by taking possession by type and by time since date of foreclosure.</t>
  </si>
  <si>
    <t>Own Funds                                                                                           Bank of Cyprus Holdings Group</t>
  </si>
  <si>
    <t>Consolidated Balance sheet as in published financial statements</t>
  </si>
  <si>
    <t>Consolidated Balance Sheet under regulatory scope of consolidation</t>
  </si>
  <si>
    <t>Reconciliation of regulatory own funds to balance sheet in the consolidated financial statements</t>
  </si>
  <si>
    <t xml:space="preserve">Of which secured by collateral </t>
  </si>
  <si>
    <t>Of which secured by financial guarantees</t>
  </si>
  <si>
    <t>Of which secured by credit derivatives</t>
  </si>
  <si>
    <t>Qualitative information</t>
  </si>
  <si>
    <t>Securitisation                                                                             Bank of Cyprus Holdings Group</t>
  </si>
  <si>
    <t>Cyprus</t>
  </si>
  <si>
    <t>Greece</t>
  </si>
  <si>
    <t>United Kingdom</t>
  </si>
  <si>
    <t>Marshall Islands</t>
  </si>
  <si>
    <t>Canada</t>
  </si>
  <si>
    <t>Luxembourg</t>
  </si>
  <si>
    <t>Liberia</t>
  </si>
  <si>
    <t>Russian Federation</t>
  </si>
  <si>
    <t>Ireland</t>
  </si>
  <si>
    <t>Romania</t>
  </si>
  <si>
    <t>Virgin Islands, British</t>
  </si>
  <si>
    <t>Australia</t>
  </si>
  <si>
    <t>Norway</t>
  </si>
  <si>
    <t>Sweden</t>
  </si>
  <si>
    <t>Netherlands</t>
  </si>
  <si>
    <t>United States</t>
  </si>
  <si>
    <t>France</t>
  </si>
  <si>
    <t>Finland</t>
  </si>
  <si>
    <t>Spain</t>
  </si>
  <si>
    <t>United Arab Emirates</t>
  </si>
  <si>
    <t>South Africa</t>
  </si>
  <si>
    <t>Ukraine</t>
  </si>
  <si>
    <t>Israel</t>
  </si>
  <si>
    <t>Germany</t>
  </si>
  <si>
    <t>Switzerland</t>
  </si>
  <si>
    <t>Belgium</t>
  </si>
  <si>
    <t>Bahrain</t>
  </si>
  <si>
    <t>%</t>
  </si>
  <si>
    <t>Contents                                                                                                   Bank of Cyprus Holdings Group</t>
  </si>
  <si>
    <t xml:space="preserve">EU CCR5 </t>
  </si>
  <si>
    <r>
      <t xml:space="preserve">Loans and advances </t>
    </r>
    <r>
      <rPr>
        <vertAlign val="superscript"/>
        <sz val="9"/>
        <color rgb="FF262626"/>
        <rFont val="Verdana"/>
        <family val="2"/>
        <charset val="161"/>
      </rPr>
      <t>1</t>
    </r>
  </si>
  <si>
    <t>Effective expected positive exposure (EEPE)</t>
  </si>
  <si>
    <t>Exposures securitised by the institution - Exposures in default and specific credit risk adjustments</t>
  </si>
  <si>
    <t xml:space="preserve">The corresponding reference in the balance sheet also includes holdings which are not CET1 instuments of financial sector entities where the institution has a significant investment in those entities (amount below 17.65% thresholds and net of eligible short positions). </t>
  </si>
  <si>
    <t>EU CR4 – Standardised approach – Credit risk exposure and CRM effects</t>
  </si>
  <si>
    <t>RWAs density</t>
  </si>
  <si>
    <t>Breakdown by country</t>
  </si>
  <si>
    <t>Own fund requirements weights</t>
  </si>
  <si>
    <t xml:space="preserve">Countercyclical buffer rate
</t>
  </si>
  <si>
    <t xml:space="preserve">Own fund requirements weights
</t>
  </si>
  <si>
    <r>
      <t xml:space="preserve">Other countries with total relevant exposure values &lt; </t>
    </r>
    <r>
      <rPr>
        <sz val="8"/>
        <color theme="1"/>
        <rFont val="Calibri"/>
        <family val="2"/>
        <charset val="161"/>
      </rPr>
      <t>€</t>
    </r>
    <r>
      <rPr>
        <sz val="8"/>
        <color theme="1"/>
        <rFont val="Verdana"/>
        <family val="2"/>
        <charset val="161"/>
      </rPr>
      <t>1 million</t>
    </r>
  </si>
  <si>
    <t>Other countries with total relevant exposure values &lt; €1 million</t>
  </si>
  <si>
    <t>EU CC1 Commentary</t>
  </si>
  <si>
    <t>EU LIQB - Qualitative information on LCR, which complements template EU LIQ1</t>
  </si>
  <si>
    <t xml:space="preserve">Key Metrics                                                                                                              Bank of Cyprus Holdings Group          </t>
  </si>
  <si>
    <t>Available stable funding (ASF) items</t>
  </si>
  <si>
    <t>Required stable funding (RSF) items</t>
  </si>
  <si>
    <t>Other assets</t>
  </si>
  <si>
    <t>Risk Weighted Exposure Amounts (RWEA)</t>
  </si>
  <si>
    <t xml:space="preserve">This in turn changes the underlying value of a Bank’s assets, liabilities and off-balance sheet items and hence its Economic Value (EV). Changes in interest rates also affect a Bank’s Net Interest Income (NII) by altering interest rate-sensitive income and expenses. Excessive IRRBB can pose a significant threat to a Bank’s current capital base and/or future earnings if not managed appropriately. </t>
  </si>
  <si>
    <t>005</t>
  </si>
  <si>
    <t>030</t>
  </si>
  <si>
    <t>040</t>
  </si>
  <si>
    <t>050</t>
  </si>
  <si>
    <t>060</t>
  </si>
  <si>
    <t>070</t>
  </si>
  <si>
    <t>080</t>
  </si>
  <si>
    <t>090</t>
  </si>
  <si>
    <t>100</t>
  </si>
  <si>
    <t>110</t>
  </si>
  <si>
    <t>120</t>
  </si>
  <si>
    <t>130</t>
  </si>
  <si>
    <t>140</t>
  </si>
  <si>
    <t>150</t>
  </si>
  <si>
    <t>160</t>
  </si>
  <si>
    <t>170</t>
  </si>
  <si>
    <t>180</t>
  </si>
  <si>
    <t>190</t>
  </si>
  <si>
    <t>200</t>
  </si>
  <si>
    <t>210</t>
  </si>
  <si>
    <t>220</t>
  </si>
  <si>
    <t xml:space="preserve">   Outflow due to risk transfers</t>
  </si>
  <si>
    <t xml:space="preserve">   Outflow due to write-offs </t>
  </si>
  <si>
    <t xml:space="preserve">Gross carrying amount               </t>
  </si>
  <si>
    <t>Inflows to non-performing portfolios</t>
  </si>
  <si>
    <t>Outflows due to write-offs</t>
  </si>
  <si>
    <t>Outflow due to other situations</t>
  </si>
  <si>
    <t>Total debt securities</t>
  </si>
  <si>
    <t>Of which non-performing exposures</t>
  </si>
  <si>
    <r>
      <t>f</t>
    </r>
    <r>
      <rPr>
        <sz val="8"/>
        <color theme="1"/>
        <rFont val="Calibri"/>
        <family val="2"/>
        <scheme val="minor"/>
      </rPr>
      <t> </t>
    </r>
  </si>
  <si>
    <t>1.4</t>
  </si>
  <si>
    <t xml:space="preserve"> (a)</t>
  </si>
  <si>
    <t xml:space="preserve"> (b)</t>
  </si>
  <si>
    <t xml:space="preserve">  (c)</t>
  </si>
  <si>
    <t xml:space="preserve">Of which the Foundation IRB (F-IRB) approach </t>
  </si>
  <si>
    <t xml:space="preserve">Of which the Advanced IRB (A-IRB) approach </t>
  </si>
  <si>
    <t>Not applicable</t>
  </si>
  <si>
    <t>Islamic Republic of Iran</t>
  </si>
  <si>
    <t>Supervisory shock scenarios</t>
  </si>
  <si>
    <t>Changes of the economic value of equity</t>
  </si>
  <si>
    <t>Changes of the net interest income</t>
  </si>
  <si>
    <t xml:space="preserve">Parallel down </t>
  </si>
  <si>
    <t xml:space="preserve">Steepener </t>
  </si>
  <si>
    <t>Flattener</t>
  </si>
  <si>
    <t>Short rates up</t>
  </si>
  <si>
    <t>Short rates down</t>
  </si>
  <si>
    <t>EU CR2</t>
  </si>
  <si>
    <t>Changes in the stock of non-performing loans and advances</t>
  </si>
  <si>
    <t xml:space="preserve">Regulation Reference </t>
  </si>
  <si>
    <t>Table Reference</t>
  </si>
  <si>
    <t>Table Name</t>
  </si>
  <si>
    <t>Annex I - Disclosure of key metrics and overview of risk-weighted exposure amounts</t>
  </si>
  <si>
    <t>EU KM1</t>
  </si>
  <si>
    <t>Key Metrics template</t>
  </si>
  <si>
    <t>Guidelines on uniform disclosures under Article 473a of Regulation (EU) No 575/2013 as regards the transitional period for mitigating the impact of the introduction of IFRS 9 on own funds (EBA/GL/2018/01)</t>
  </si>
  <si>
    <t>Annex XIII - Disclosure of liquidity requirements</t>
  </si>
  <si>
    <t>Annex XXI - Disclosure of the use of the IRB approach to credit risk</t>
  </si>
  <si>
    <t>EU CR8</t>
  </si>
  <si>
    <t xml:space="preserve">RWEA flow statements of credit risk exposures under the IRB approach </t>
  </si>
  <si>
    <t>Not applicable for the Group</t>
  </si>
  <si>
    <t>Annex XXV - Disclosure of exposures to counterparty credit risk</t>
  </si>
  <si>
    <t>EU CCR7</t>
  </si>
  <si>
    <t>RWEA flow statements of CCR exposures under the IMM</t>
  </si>
  <si>
    <t>Annex XXIX - Disclosure of the use of standardised approach and internal model for market risk</t>
  </si>
  <si>
    <t>EU MR2-B</t>
  </si>
  <si>
    <t>RWA flow statements of market risk exposures under the IMA</t>
  </si>
  <si>
    <t>Annex XV Disclosure of credit risk quality</t>
  </si>
  <si>
    <t>Annex XVII  Disclosure of the use of credit risk mitigation techniques</t>
  </si>
  <si>
    <t xml:space="preserve">Collateral obtained by taking possession and execution processes </t>
  </si>
  <si>
    <t>EU CCR5</t>
  </si>
  <si>
    <t>EU CCR6</t>
  </si>
  <si>
    <t>Annex XXV  Disclosure of exposures to counterparty credit risk</t>
  </si>
  <si>
    <t>Annex XIX Disclosure of the use of the standardised approach</t>
  </si>
  <si>
    <t>Annex XXVII  Disclosure of exposures to securitisation positions</t>
  </si>
  <si>
    <t>EU SEC1</t>
  </si>
  <si>
    <t>EU SEC3</t>
  </si>
  <si>
    <t>EU SEC5</t>
  </si>
  <si>
    <t>Annex VII  Disclosure of own funds</t>
  </si>
  <si>
    <t>Annex IX Disclosure of countercyclical capital buffers</t>
  </si>
  <si>
    <t>Annex XI  Disclosure of the leverage ratio</t>
  </si>
  <si>
    <t>EU LR3-LRSpl</t>
  </si>
  <si>
    <t>Interest rate risks of non-trading book activities</t>
  </si>
  <si>
    <t>Annex I (Annex XXXVII- IRRBB templates)</t>
  </si>
  <si>
    <t>As of 27 July 2019, the CRR was updated by the CRR Amendment Regulation (EU) 2019/876. As Regulation (EU) 2019/876 is an amendment to Regulation (EU) 575/2013, the term CRR is used consistently throughout this document. Unless further specified, the term CRR always means the currently applicable version, as last amended by Regulation (EU) 2020/873 of the European Parliament and of the Council of 24 June 2020, in force since 27 June 2021.</t>
  </si>
  <si>
    <t xml:space="preserve">This Report is published by the Group as per the formal disclosure policy approved by the Board. </t>
  </si>
  <si>
    <t>The Report was approved by the Board through the Audit and Risk Committees.</t>
  </si>
  <si>
    <t>Basis of preparation</t>
  </si>
  <si>
    <t>EU CR6</t>
  </si>
  <si>
    <t>EU CR7</t>
  </si>
  <si>
    <t>EU CR7-A</t>
  </si>
  <si>
    <t>IRB approach – Credit risk exposures by exposure class and PD range</t>
  </si>
  <si>
    <t>Annex XXI  Disclosure of the use of the IRB approach to credit risk</t>
  </si>
  <si>
    <t>IRB approach – Effect on the RWEAs of credit derivatives used as CRM techniques</t>
  </si>
  <si>
    <t>IRB approach – Disclosure of the extent of the use of CRM techniques</t>
  </si>
  <si>
    <t>EU CR10</t>
  </si>
  <si>
    <t>Annex XXIII  Disclosure of specialised lending</t>
  </si>
  <si>
    <t xml:space="preserve">EU CCR4 </t>
  </si>
  <si>
    <t>IRB approach – CCR exposures by exposure class and PD scale</t>
  </si>
  <si>
    <t>Credit derivatives exposures</t>
  </si>
  <si>
    <t>EU-SEC2</t>
  </si>
  <si>
    <t>Securitisation exposures in the trading book</t>
  </si>
  <si>
    <t>EU-SEC4</t>
  </si>
  <si>
    <t>Securitisation exposures in the non-trading book and associated regulatory capital requirements - institution acting as investor</t>
  </si>
  <si>
    <t>EU MR1</t>
  </si>
  <si>
    <t>EU MR2-A</t>
  </si>
  <si>
    <t>EU MR3</t>
  </si>
  <si>
    <t>EU MR4</t>
  </si>
  <si>
    <t>Market risk under the standardised approach</t>
  </si>
  <si>
    <t>Market risk under the internal Model Approach (IMA)</t>
  </si>
  <si>
    <t>IMA values for trading portfolios</t>
  </si>
  <si>
    <t>Comparison of VaR estimates with gains/losses</t>
  </si>
  <si>
    <r>
      <t>(ii)</t>
    </r>
    <r>
      <rPr>
        <sz val="7"/>
        <color rgb="FF222222"/>
        <rFont val="Times New Roman"/>
        <family val="1"/>
        <charset val="161"/>
      </rPr>
      <t xml:space="preserve">   </t>
    </r>
    <r>
      <rPr>
        <sz val="9"/>
        <color rgb="FF222222"/>
        <rFont val="Verdana"/>
        <family val="2"/>
        <charset val="161"/>
      </rPr>
      <t xml:space="preserve">Defaulted or impaired exposures as per the approach provided in the CRR, which would also trigger a default under specific credit adjustment, diminished financial obligation and obligor bankruptcy. </t>
    </r>
  </si>
  <si>
    <r>
      <t>(v)</t>
    </r>
    <r>
      <rPr>
        <sz val="7"/>
        <color rgb="FF222222"/>
        <rFont val="Times New Roman"/>
        <family val="1"/>
        <charset val="161"/>
      </rPr>
      <t xml:space="preserve">   </t>
    </r>
    <r>
      <rPr>
        <sz val="9"/>
        <color rgb="FF222222"/>
        <rFont val="Verdana"/>
        <family val="2"/>
        <charset val="161"/>
      </rPr>
      <t>Performing forborne exposures previously classified as NPEs that present more than 30 days past due within the probation period.</t>
    </r>
  </si>
  <si>
    <t>The practice of extending forbearance measures constitutes a grant of a concession whether temporarily or permanently to that borrower.  A concession may involve restructuring the contractual terms of a debt or payment in some form other than cash, such as an arrangement whereby the borrower transfers collateral pledged to the Group.</t>
  </si>
  <si>
    <t>The primary objective of the Group’s capital management is to ensure compliance with the relevant regulatory capital requirements and to maintain healthy capital adequacy ratios to cover the risks of its business and support its strategy and maximise shareholders’ value.</t>
  </si>
  <si>
    <t xml:space="preserve">The capital adequacy framework, as in force, was incorporated through the Capital Requirements Regulation (CRR) and Capital Requirements Directive (CRD)  and came into effect on 1 January 2014 with certain specified provisions implemented gradually. The CRR and CRD transposed the new capital, liquidity and leverage standards of Basel III into the European Union’s legal framework. CRR establishes the prudential requirements for capital, liquidity and leverage for credit institutions. It is directly applicable in all EU member states. CRD governs access to deposit-taking activities and internal governance arrangements including remuneration, board composition and transparency. Unlike the CRR, member states were required to transpose the CRD into national law and national regulators were allowed to impose additional capital buffer requirements. </t>
  </si>
  <si>
    <t>The leverage ratio is calculated by dividing the Tier 1 capital with total leverage exposure measure. It is expressed as a percentage and it is reported on a transitional basis.</t>
  </si>
  <si>
    <t xml:space="preserve">The Bank has in place an Interest Rate Risk in the Banking Book (IRRBB) Management Framework which includes the Risk Appetite Statement and Market Risk Policy as well as the Market Risk Limits document. IRRBB refers to the current or prospective risk to the Bank’s capital and earnings arising from adverse movements in interest rates that affect the Bank’s banking book positions. Moreover, optionalities embedded in the Bank’s products may give rise to interest rate risk. </t>
  </si>
  <si>
    <t xml:space="preserve">   Other collateral</t>
  </si>
  <si>
    <t>EU CR5 – Standardised approach</t>
  </si>
  <si>
    <t>CET1 available after meeting the total SREP own funds requirements (%)</t>
  </si>
  <si>
    <t>4.</t>
  </si>
  <si>
    <t xml:space="preserve">5. </t>
  </si>
  <si>
    <t>IFRS 9 Financial Instruments and CRR Article 468</t>
  </si>
  <si>
    <r>
      <t>(iii)</t>
    </r>
    <r>
      <rPr>
        <sz val="7"/>
        <color rgb="FF222222"/>
        <rFont val="Times New Roman"/>
        <family val="1"/>
        <charset val="161"/>
      </rPr>
      <t xml:space="preserve">  </t>
    </r>
    <r>
      <rPr>
        <sz val="9"/>
        <color rgb="FF222222"/>
        <rFont val="Verdana"/>
        <family val="2"/>
        <charset val="161"/>
      </rPr>
      <t xml:space="preserve">Material exposures as set by the CBC, which are more than 90 days past due. </t>
    </r>
  </si>
  <si>
    <t>Of which 1250%</t>
  </si>
  <si>
    <t>(Excluded exposures of public development banks (or units) - Promotional loans)</t>
  </si>
  <si>
    <t>(Excluded passing-through promotional loan exposures by non-public development banks (or units))</t>
  </si>
  <si>
    <t>1250% RW</t>
  </si>
  <si>
    <t>Other countries with total relevant exposure values &lt; EUR 1 million</t>
  </si>
  <si>
    <t>The principal activities of BOC PCL and its subsidiary companies (the BOC Group) involve the provision of banking services, financial services, insurance services and the management and disposal of property predominately acquired in exchange of debt.</t>
  </si>
  <si>
    <t>Regulation (EU)  2019/876 which is that are applicable from June 2021 includes the introduction of a minimum leverage ratio of 3%, the new standardised EAD calculation for counterparty risk, known as SA-CCR, a minimum Net Stable Funding Ratio (NSFR) of  100%, the new limits for large exposures and the requirement to report under the standardised approach for market risk. The NSFR is calculated as the amount of “available stable funding” (ASF) relative to the amount of “required stable funding” (RSF).</t>
  </si>
  <si>
    <t>BOC PCL is a significant credit institution for the purposes of the SSM Regulation and has been designated by the Central Bank of Cyprus (CBC) as an 'Other Systemically Important Institution' (O-SII). The Group is subject to joint supervision by the European Central Bank (ECB) and the CBC for the purposes of its prudential requirements.</t>
  </si>
  <si>
    <t xml:space="preserve">The Interim Pillar 3 Report pre its submission to the Board is reviewed and approved by the Executive Committee (ExCo). The Board, through the Risk and Audit Committees scrutinises and approves the Interim Pillar 3 Report. This governance process ensures that both management and the Board are given sufficient opportunity to challenge the disclosures. </t>
  </si>
  <si>
    <t>The Report is presented in Euro (€), which is the functional and presentation currency of the Company and its subsidiaries in Cyprus and all amounts are rounded to the nearest million, except where otherwise indicated. A comma is used to separate million and a dot is used to separate decimals. Due to rounding created from specific Pillar 3 regulation, numbers presented throughout this document may not add up precisely to the totals we provide and percentages may not precisely reflect the absolute figures.</t>
  </si>
  <si>
    <t>Investments at FVOCI</t>
  </si>
  <si>
    <t>Investments at amortised cost</t>
  </si>
  <si>
    <t>Debt securities in issue</t>
  </si>
  <si>
    <t>Subordinated liabilities</t>
  </si>
  <si>
    <r>
      <t>Source based on reference numbers/letters of the consolidated balance sheet under the regulatory scope of consolidation</t>
    </r>
    <r>
      <rPr>
        <sz val="9"/>
        <rFont val="Verdana"/>
        <family val="2"/>
        <charset val="161"/>
      </rPr>
      <t xml:space="preserve">     </t>
    </r>
    <r>
      <rPr>
        <b/>
        <sz val="9"/>
        <rFont val="Verdana"/>
        <family val="2"/>
        <charset val="161"/>
      </rPr>
      <t>(EU CC2)</t>
    </r>
  </si>
  <si>
    <t>Reference *</t>
  </si>
  <si>
    <t>Reference*</t>
  </si>
  <si>
    <t xml:space="preserve"> *  The references (a) to (i) refer to the items of template EU CC1.</t>
  </si>
  <si>
    <t xml:space="preserve"> * The references (a) to (i) refer to the items of template EU CC1.</t>
  </si>
  <si>
    <t>The tables below  analyse the exposure values of on and off-balance sheet positions excluding securitisation exposures by RW and regulatory exposure class.</t>
  </si>
  <si>
    <t>EU IRRBB1 - Interest rate risks of non-trading book activities</t>
  </si>
  <si>
    <t>EU IRRBB1</t>
  </si>
  <si>
    <t>Appendix I</t>
  </si>
  <si>
    <t>EU CR1- Performing and non-performing exposures and related provisions</t>
  </si>
  <si>
    <t>EU CQ4 - Quality of non-performing exposures by geography </t>
  </si>
  <si>
    <t>EU CQ5 - Credit quality of loans and advances to non-financial corporations by industry</t>
  </si>
  <si>
    <t>EU CR2 - Changes in the stock of non-performing loans and advances</t>
  </si>
  <si>
    <t>EU CR2a - Changes in the stock of non-performing loans and advances and related net accumulated recoveries</t>
  </si>
  <si>
    <t xml:space="preserve">EU CQ7 -  Collateral obtained by taking possession and execution processes </t>
  </si>
  <si>
    <t>EU CQ8 - Collateral obtained by taking possession and execution processes – vintage breakdown</t>
  </si>
  <si>
    <t xml:space="preserve">EU CQ6 - Collateral valuation - loans and advances </t>
  </si>
  <si>
    <t>EU CQ1 - Credit quality of forborne exposures</t>
  </si>
  <si>
    <t>EU CQ2 - Quality of forbearance</t>
  </si>
  <si>
    <t>EU CR1-A - Maturity of exposures</t>
  </si>
  <si>
    <t>EU CR3 –  CRM techniques overview -  Disclosure of the use of credit risk mitigation techniques</t>
  </si>
  <si>
    <t xml:space="preserve"> EU CC2 - Reconciliation of regulatory own funds to balance sheet in the consolidated financial statements</t>
  </si>
  <si>
    <t>EU CC1 - Composition of regulatory own funds</t>
  </si>
  <si>
    <t>EU LR1 - LRSum - Summary reconciliation of accounting assets and leverage ratio exposures</t>
  </si>
  <si>
    <t>EU LR2 - LRCom - Leverage ratio common disclosure</t>
  </si>
  <si>
    <t>EU LR3 - LRSpl - Split-up of on balance sheet exposures (excluding derivatives, SFTs and exempted exposures)</t>
  </si>
  <si>
    <t xml:space="preserve">EU LIQ2 - Net Stable Funding Ratio </t>
  </si>
  <si>
    <t xml:space="preserve">Appendix I - Table Reference  </t>
  </si>
  <si>
    <t>CRM techniques overview -  Disclosure of the use of credit risk mitigation techniques</t>
  </si>
  <si>
    <t>EU SEC1 - Securitisation exposures in the non-trading book</t>
  </si>
  <si>
    <t>EU SEC3 - Securitisation exposures in the non-trading book and associated regulatory capital requirements - institution acting as originator or as sponsor</t>
  </si>
  <si>
    <t>EU SEC5 - Exposures securitised by the institution - Exposures in default and specific credit risk adjustments</t>
  </si>
  <si>
    <t>IFRS9 FL</t>
  </si>
  <si>
    <t>IFRS 9  FL</t>
  </si>
  <si>
    <t>Net Stable Funding Ratio</t>
  </si>
  <si>
    <t>Investments at FVPL</t>
  </si>
  <si>
    <r>
      <t>Additional value adjustments (negative amount)</t>
    </r>
    <r>
      <rPr>
        <vertAlign val="superscript"/>
        <sz val="9"/>
        <rFont val="Verdana"/>
        <family val="2"/>
        <charset val="161"/>
      </rPr>
      <t>3</t>
    </r>
  </si>
  <si>
    <t>The countercyclical buffer is determined by the level of relevant exposures of each country and the countercyclical buffer rate set out by each country of the period. The relevant exposures include all exposure values except for exposures to central governments or central banks, regional governments or local authorities, public sector entities, multilateral development banks, international organisations, and institutions.</t>
  </si>
  <si>
    <t>EU KM1 - Key metrics template</t>
  </si>
  <si>
    <t>Introduction                                                                                                       Bank of Cyprus Holdings Group</t>
  </si>
  <si>
    <t>Attestation</t>
  </si>
  <si>
    <t xml:space="preserve">Unsecured carrying amount </t>
  </si>
  <si>
    <t>Secured carrying amount</t>
  </si>
  <si>
    <t>As per Article 30 (1), (2) and (3) of Commission Delegated Regulation (EU) 2015/61, potential outflows due to derivative and financing transactions are calculated based on:
a)	Credit deterioration of the Bank’s credit quality.
During the actual acute stress period experienced in 2013, additional independent amounts had to be placed by the Bank (reflecting the increased credit risk of the Bank as perceived by counterparties). The potential outflow takes into account the percentage increase of independent amounts experienced in 2013 as well as the current outstanding derivatives in terms of notional, the type of derivative and the currency pair in the case of FX swaps/ FX forwards.
b)	Adverse market movements affecting the mark to market. 
The potential negative impact on the mark to market of derivatives and the underlying collateral of repos is calculated in the case of adverse market movements. The methodology followed is based on the Historical Look Back Approach for market valuation changes as per Commission Delegated Regulation (EU) 2017/208.</t>
  </si>
  <si>
    <t>The major change in Standardised Approach for Credit Risk (SA-CR) is the calculation of RWA on exposures in the form of units or shares in Collective Investment Undertakings (CIUs). The Group has applied the Mandate approach in all its positions in the form of shares or units in CIUs where the RWA are calculated based on the underlying assets and limits of each CIU mandate in which the Group has invested in. The RWA impact for the Group from the application of the new methodology was immaterial due to the very small size of the CIU exposures held by the Group.</t>
  </si>
  <si>
    <t>To avoid excessive leverage the Group’s Leverage Ratio (RPI) is monitored. Its level is measured against a defined early warning and an in-breach threshold. The early warning threshold is high enough to allow adequate time to evaluate the position and trend. In the case of an in-breach threshold violation, the violation is escalated to the Executive Committee and subsequently to Board’s Risk Committee if needed and a discussion can take place about whether any of the recovery plan provisions need to be considered/executed.</t>
  </si>
  <si>
    <t>Forward-looking statements</t>
  </si>
  <si>
    <t>of which stage 1*</t>
  </si>
  <si>
    <t>of which stage 2*</t>
  </si>
  <si>
    <t>of which stage 3*</t>
  </si>
  <si>
    <t>* Amounts presented exclude purchased or originated credit impaired loans (POCI) and exposures measured at FVPL.</t>
  </si>
  <si>
    <t>Location Pillar 3</t>
  </si>
  <si>
    <t>Annex I  Disclosure of key metrics and overview of risk-weighted exposure amounts</t>
  </si>
  <si>
    <t>Deferred tax assets arising from temporary differences (amount below 17.65% threshold, net of related tax liability where the conditions in Article 38 (3) CRR are met)</t>
  </si>
  <si>
    <t>Amount exceeding the 17.65% threshold (negative amount)</t>
  </si>
  <si>
    <t>IRRBB                                                                                                           Bank of Cyprus Holdings Group</t>
  </si>
  <si>
    <t>IFRS 9 FL</t>
  </si>
  <si>
    <t>Appendix I - Table Reference                                                                                                                                         Bank of Cyprus Holdings Group</t>
  </si>
  <si>
    <t>CRM techniques overview - Disclosure of the use of credit risk mitigation techniques</t>
  </si>
  <si>
    <t>Scope of Application</t>
  </si>
  <si>
    <t>Own Funds and Risk Weight Assets</t>
  </si>
  <si>
    <t>Own Funds and Risk Weight                                                                                                                                                                                      Assets</t>
  </si>
  <si>
    <t>Countercyclical Capital Buffers</t>
  </si>
  <si>
    <t>Credit Risk under the Standardised Approach  and Counterparty Credit risk (SA-CR &amp; SA-CCR)</t>
  </si>
  <si>
    <t xml:space="preserve">Exposure to Interest Rate Risk in the Banking Book (IRRBB)   </t>
  </si>
  <si>
    <t>Environmental, Social and Governance Risks</t>
  </si>
  <si>
    <t>Banking book- Climate Change transition risk: Credit quality of exposures by sector, emissions and residual maturity</t>
  </si>
  <si>
    <t>ESG Template 1</t>
  </si>
  <si>
    <t>Banking book - Climate change transition risk: Loans collateralised by immovable property - Energy efficiency of the collateral</t>
  </si>
  <si>
    <t>ESG Template 2</t>
  </si>
  <si>
    <t>Banking book - Climate change physical risk: Exposures subject to physical risk</t>
  </si>
  <si>
    <t>ESG Template 5</t>
  </si>
  <si>
    <t>Other climate change mitigating actions that are not covered in the EU Taxonomy</t>
  </si>
  <si>
    <t>ESG Template 10</t>
  </si>
  <si>
    <t>Leverage</t>
  </si>
  <si>
    <t>Liquidity Requirements</t>
  </si>
  <si>
    <t>Countercyclical Capital Buffers                                                                Bank of Cyprus Holdings Group</t>
  </si>
  <si>
    <t>Credit Risk under the Standardised Approach and Counterparty Credit risk 
(SA-CR &amp; SA-CCR)                                                                                                   Bank of Cyprus Holdings Group</t>
  </si>
  <si>
    <t>Exposure to Interest Rate Risk in the Banking Book (IRRBB)    Bank of Cyprus Holdings Group</t>
  </si>
  <si>
    <t>Leverage                                                                               Bank of Cyprus Holdings Group</t>
  </si>
  <si>
    <t>30/06/2023*</t>
  </si>
  <si>
    <t>30/06/2023 *</t>
  </si>
  <si>
    <t>0, 0.5, 1, 2</t>
  </si>
  <si>
    <t xml:space="preserve">Marshall Islands </t>
  </si>
  <si>
    <t>Virgin islands</t>
  </si>
  <si>
    <t>New Zealand</t>
  </si>
  <si>
    <t>Environmental, Social and Governanve Risks</t>
  </si>
  <si>
    <t xml:space="preserve">Gross carrying amount                                       </t>
  </si>
  <si>
    <t xml:space="preserve">GHG financed emissions (scope 1, scope 2 and scope 3 emissions of the counterparty) </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</si>
  <si>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</si>
  <si>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</si>
  <si>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</si>
  <si>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</si>
  <si>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</si>
  <si>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</si>
  <si>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t>
  </si>
  <si>
    <t>Of which environmentally sustainable (CCM)**</t>
  </si>
  <si>
    <t>Of which stage 2 exposures</t>
  </si>
  <si>
    <t>Of which Stage 2 exposures</t>
  </si>
  <si>
    <t>Of which Scope 3 financed emissions</t>
  </si>
  <si>
    <t xml:space="preserve"> € million</t>
  </si>
  <si>
    <t xml:space="preserve"> tons of CO2 equivalent</t>
  </si>
  <si>
    <t>Years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</si>
  <si>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</si>
  <si>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</si>
  <si>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</si>
  <si>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</si>
  <si>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</si>
  <si>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</si>
  <si>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</si>
  <si>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</si>
  <si>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</si>
  <si>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</si>
  <si>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</si>
  <si>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</si>
  <si>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</si>
  <si>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</si>
  <si>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</si>
  <si>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</si>
  <si>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</si>
  <si>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</si>
  <si>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</si>
  <si>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</si>
  <si>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</si>
  <si>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</si>
  <si>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</si>
  <si>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</si>
  <si>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</si>
  <si>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</si>
  <si>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</si>
  <si>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</si>
  <si>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</si>
  <si>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</si>
  <si>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</si>
  <si>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</si>
  <si>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</si>
  <si>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</si>
  <si>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</si>
  <si>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</si>
  <si>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</si>
  <si>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</si>
  <si>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</si>
  <si>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</si>
  <si>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</si>
  <si>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</si>
  <si>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</si>
  <si>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</si>
  <si>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</si>
  <si>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</si>
  <si>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</si>
  <si>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</si>
  <si>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</si>
  <si>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</si>
  <si>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</si>
  <si>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</si>
  <si>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</si>
  <si>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</si>
  <si>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</si>
  <si>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xml:space="preserve">Total gross carrying amount amount </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</si>
  <si>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</si>
  <si>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</si>
  <si>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</si>
  <si>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</si>
  <si>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</si>
  <si>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</si>
  <si>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</si>
  <si>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</si>
  <si>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</si>
  <si>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</si>
  <si>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</si>
  <si>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</si>
  <si>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</si>
  <si>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</si>
  <si>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</si>
  <si>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</si>
  <si>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</si>
  <si>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Level of energy efficiency (EP score in kWh/m² of collateral) estimated</t>
  </si>
  <si>
    <t>Total non-EU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</si>
  <si>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</si>
  <si>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</si>
  <si>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</si>
  <si>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31 December 2022</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</si>
  <si>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</si>
  <si>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</si>
  <si>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</si>
  <si>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</si>
  <si>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</si>
  <si>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</si>
  <si>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</si>
  <si>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</si>
  <si>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</si>
  <si>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collaterals</t>
  </si>
  <si>
    <t xml:space="preserve">Other relevant sectors </t>
  </si>
  <si>
    <t>Type of financial instrument</t>
  </si>
  <si>
    <t>Type of counterparty</t>
  </si>
  <si>
    <t xml:space="preserve">Gross carrying amount </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</si>
  <si>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</si>
  <si>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</si>
  <si>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</si>
  <si>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</si>
  <si>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</si>
  <si>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Non-financial corporations</t>
  </si>
  <si>
    <t>Other counterparties</t>
  </si>
  <si>
    <t>Loans (e.g. green, sustainable, sustainability-linked under standards other than the EU standards)</t>
  </si>
  <si>
    <t>Yes</t>
  </si>
  <si>
    <t>No</t>
  </si>
  <si>
    <t>Majority of green loans issued have to do with renewable energy installations (solar) for residential buildings and SMEs, and low carbon vehicles.</t>
  </si>
  <si>
    <t>Households</t>
  </si>
  <si>
    <t>Of which building renovation loans</t>
  </si>
  <si>
    <t>Environmental, Social and Governance Risks                          Bank of Cyprus Holdings Group</t>
  </si>
  <si>
    <t>77 countries with 0% CCyB except for the ones indicated:
Andorra, Argentina, Armenia, Austria, Azerbaijan, Bahamas, Belarus, Belize, Bosnia and Herzegovina, Botswana, Brazil, Bulgaria (1%), Cameroon, Cayman Islands, China, Congo, Congo Democratic Republic, Côte d'Ivoire, Croatia, Curaçao, Czech Republic (1.5%), Denmark (2%), Dominican Republic, Egypt, Estonia (1%), Gambia, Georgia, Ghana, Gibraltar, Hong Kong (1%), Hungary, Iceland (2%), India, Isle of Man, Italy, Japan, Jersey, Jordan, Kazakhstan, Kuwait, Kyrgyzstan, Latvia, Lebanon, Libya, Lithuania, Malaysia, Malta, Mauritius, Mexico, Moldova, Monaco, Montenegro, Nigeria, Oman, Pakistan, Panama, Philippines, Poland, Portugal, Qatar, Saint Kitts and Nevis, Saudi Arabia, Serbia, Seychelles, Singapore, Slovakia (1%), Slovenia, Syrian Arab Republic, Tanzania United Republic, Taiwan Province of China, Thailand, Turkmenistan, Turks and Caicos Islands, Uganda, Uzbekistan, Vietnam, Zimbawe.</t>
  </si>
  <si>
    <t>Qualitative information on Environmental risk</t>
  </si>
  <si>
    <t>ANNEX XXXIX - Disclosure of ESG risks</t>
  </si>
  <si>
    <t>The Interim Pillar 3 disclosures for the six months ended 30 June 2023 (the ‘Report’) are prepared in accordance with Regulation (EU) No 575/2013 of the European Parliament and of the Council of 26 June 2013 on prudential requirements for credit institutions (Capital Requirements Regulation – CRR) and Directive 2013/36/EU of the European Parliament and of the Council of 26 June 2013 on access to the activity of credit institutions and the prudential supervision of credit institutions (Capital Requirements Directive - CRD) as amended. The European Banking Authority (EBA) guidelines on Pillar 3 disclosure requirements have been fully adopted.</t>
  </si>
  <si>
    <t>The Group’s Interim Pillar 3 Disclosures for the six months ended 30 June 2023 is available on the Group’s website http://www.bankofcyprus.com (Investor Relations).</t>
  </si>
  <si>
    <t>Liquidity Requirements                                                                                                   Bank of Cyprus Holdings Group</t>
  </si>
  <si>
    <t xml:space="preserve">Bank of Cyprus Holdings Public Limited Company (the Company) was incorporated in Ireland on 11 July 2016, as a public limited company under company number 585903 (LEI code: 635400L14KNHZXPUZM19) in accordance with the provisions of the Companies Act 2014 of Ireland (Companies Act 2014). Its registered office is 10 Earlsfort Terrace, Dublin 2, D02 T380, Ireland. </t>
  </si>
  <si>
    <t xml:space="preserve">The Group's Interim Pillar 3 disclosures for the six months ended 30 June 2023 comply with all relevant CRD, CRR and associated EBA and ECB guidelines and technical standards in force at 30 June 2023. </t>
  </si>
  <si>
    <t>Comparative information</t>
  </si>
  <si>
    <t>30/09/2022</t>
  </si>
  <si>
    <t>Own Funds                                                                                            Bank of Cyprus Holdings Group</t>
  </si>
  <si>
    <t>The amount reported in line 7, in addition to Additional Value Adjustments includes prudential charges relating to specific credits.</t>
  </si>
  <si>
    <t>The table presents the RWA and own funds requirements by framework.</t>
  </si>
  <si>
    <t xml:space="preserve">Total risk exposure </t>
  </si>
  <si>
    <t>Institution specific CCyB rate</t>
  </si>
  <si>
    <t>Institution specific CCyB requirement</t>
  </si>
  <si>
    <t>Forborne loans are those loans that have been modified because the borrower is considered unable to meet the terms and conditions of the contract due to financial difficulties. Taking into consideration these difficulties, the Group decides to modify the terms and conditions of the contract to provide the borrower with the ability to service the debt or refinance the contract, either partially or fully.</t>
  </si>
  <si>
    <t>Forborne/restructured loans and advances are those facilities for which the Group has modified the repayment program (e.g. provision of a grace period, suspension of the obligation to repay one or more instalments, reduction in the instalment amount and/or elimination of overdue instalments relating to capital or interest).</t>
  </si>
  <si>
    <t>For an account to qualify for forbearance/restructuring it must meet certain criteria including the viability of the customer. The extent to which the Group reschedules accounts that are eligible under its existing policies may vary depending on its view of the prevailing economic conditions and other factors which may change from year to year. In addition, exceptions to policies and practices may be allowed in specific situations in response to legal or regulatory requirements.</t>
  </si>
  <si>
    <t xml:space="preserve">Forbearance/restructuring activities may include measures that restructure the borrower's business (operational restructuring) and/or measures that restructure the borrower's financing (financial restructuring). </t>
  </si>
  <si>
    <t>Forbearance/restructuring options may be of a short or long-term nature or combination thereof. The Group has developed and deployed sustainable restructuring solutions, which are suitable for the borrower and acceptable for the Group.</t>
  </si>
  <si>
    <t>Short term restructuring solutions are defined as restructured repayment solutions of duration of less than two years. In the case of loans for the construction of commercial property and project finance, a short term solution may not exceed one year.</t>
  </si>
  <si>
    <t xml:space="preserve">The loans forborne continue to be classified as Stage 3 in the case they are performing forborne exposures under probation for which additional forbearance measures are extended, or performing forborne exposures, previously classified as NPEs that present more than 30 days past due within the probation period. </t>
  </si>
  <si>
    <t>Forbearance modifications of loans and advances that do not affect payment arrangements, such as restructuring of collateral or security arrangements, are not regarded as sufficient to categorise the facility as credit impaired, as by themselves they do not necessarily indicate credit distress affecting payment ability such that would require the facility to be classified as NPE.</t>
  </si>
  <si>
    <t>The forbearance characteristic contributes in two specific ways for the calculation of lifetime ECL for each individual facility. Specifically, it is taken into consideration in the scorecard development where if this characteristic is identified as statistically significant it affects negatively the rating of each facility. It also contributes in the construction through the cycle probability of default and cure curves, where when feasible a specific curve for the forborne products is calculated and assigned accordingly.</t>
  </si>
  <si>
    <t>The forborne loans classification is discontinued when all EBA criteria for the discontinuation of the classification as forborne exposure are met. The criteria are set out in the EBA Final draft Implementing Technical Standards (ITS) on supervisory reporting and non performing exposures.</t>
  </si>
  <si>
    <t>1. Amounts presented exclude cash balances at central banks and other demand deposits.</t>
  </si>
  <si>
    <t xml:space="preserve">Initial stock of non-performing loans and advances to customers </t>
  </si>
  <si>
    <t xml:space="preserve">Final stock of non-performing loans and advances to customers </t>
  </si>
  <si>
    <t>The table below presents the gross carrying amount of loans and advances that had been granted forbearance measures in the past and more than twice and the  gross carrying amount of NPE forborne loans and advances that are in the category of NPE forborne loans and advances under the cure period of 1 year and that failed to comply with the forbearance measures after the 12-month cure period and therefore did not succeed in moving towards performing forborne status but retained NPE forborne within cure period status.</t>
  </si>
  <si>
    <r>
      <t>Loans and advances</t>
    </r>
    <r>
      <rPr>
        <vertAlign val="superscript"/>
        <sz val="9"/>
        <rFont val="Verdana"/>
        <family val="2"/>
        <charset val="161"/>
      </rPr>
      <t>1</t>
    </r>
  </si>
  <si>
    <t>1.  Amounts presented exclude cash balances at central banks and other demand deposits.</t>
  </si>
  <si>
    <t>Net exposure value</t>
  </si>
  <si>
    <t>1.  Amounts presented include cash balances at central banks and other demand deposits.</t>
  </si>
  <si>
    <t>CCR arises from the possibility a counterparty failing to perform on an obligation arising from derivative transactions and SFTs such as repurchase agreements. The Group does not have exposures in SFT transactions.</t>
  </si>
  <si>
    <t>The Credit Valuation Adjustment (CVA) is an adjustment to the mid-market valuation of the portfolio of derivative and SFT transactions with a counterparty. That adjustment reflects the current market value of the credit risk of the counterparty to the institution, but does not reflect the current market value of the credit risk of the institution to the counterparty. It is applied to all counterparties excluding any transactions with a QCCP or intra-group transactions or non-financial counterparties.</t>
  </si>
  <si>
    <t>The table below provides a breakdown of CCR exposures, calculated under the Standardised Approach, by exposure class and by risk weight.</t>
  </si>
  <si>
    <t>The Group has exposures for trades at QCCPs however, the RWA are well below EUR equivalent of €1 million.</t>
  </si>
  <si>
    <t>The Group has committed to the following primary ESG targets, which reflect the pivotal role of ESG in the Group’s strategy:</t>
  </si>
  <si>
    <r>
      <rPr>
        <sz val="11"/>
        <color theme="1"/>
        <rFont val="Calibri"/>
        <family val="2"/>
        <charset val="161"/>
      </rPr>
      <t xml:space="preserve">• </t>
    </r>
    <r>
      <rPr>
        <sz val="11"/>
        <color theme="1"/>
        <rFont val="Calibri"/>
        <family val="2"/>
        <scheme val="minor"/>
      </rPr>
      <t xml:space="preserve">Become carbon neutral by 2030    </t>
    </r>
  </si>
  <si>
    <r>
      <rPr>
        <sz val="11"/>
        <color rgb="FF222222"/>
        <rFont val="Calibri"/>
        <family val="2"/>
        <charset val="161"/>
      </rPr>
      <t>•</t>
    </r>
    <r>
      <rPr>
        <sz val="9"/>
        <color rgb="FF222222"/>
        <rFont val="Verdana"/>
        <family val="2"/>
        <charset val="161"/>
      </rPr>
      <t xml:space="preserve"> Become Net Zero by 2050</t>
    </r>
  </si>
  <si>
    <r>
      <rPr>
        <sz val="11"/>
        <color rgb="FF222222"/>
        <rFont val="Calibri"/>
        <family val="2"/>
        <charset val="161"/>
      </rPr>
      <t>•</t>
    </r>
    <r>
      <rPr>
        <sz val="11"/>
        <color rgb="FF222222"/>
        <rFont val="Verdana"/>
        <family val="2"/>
        <charset val="161"/>
      </rPr>
      <t xml:space="preserve"> </t>
    </r>
    <r>
      <rPr>
        <sz val="9"/>
        <color rgb="FF222222"/>
        <rFont val="Verdana"/>
        <family val="2"/>
        <charset val="161"/>
      </rPr>
      <t>Steadily increase Green Asset Ratio</t>
    </r>
  </si>
  <si>
    <r>
      <rPr>
        <sz val="11"/>
        <color rgb="FF222222"/>
        <rFont val="Calibri"/>
        <family val="2"/>
        <charset val="161"/>
      </rPr>
      <t>•</t>
    </r>
    <r>
      <rPr>
        <sz val="9"/>
        <color rgb="FF222222"/>
        <rFont val="Verdana"/>
        <family val="2"/>
        <charset val="161"/>
      </rPr>
      <t xml:space="preserve"> Steadily increase Green Mortgage Ratio</t>
    </r>
  </si>
  <si>
    <r>
      <rPr>
        <sz val="11"/>
        <color rgb="FF222222"/>
        <rFont val="Calibri"/>
        <family val="2"/>
        <charset val="161"/>
      </rPr>
      <t>•</t>
    </r>
    <r>
      <rPr>
        <sz val="9"/>
        <color rgb="FF222222"/>
        <rFont val="Verdana"/>
        <family val="2"/>
        <charset val="161"/>
      </rPr>
      <t xml:space="preserve"> ≥30% women in Group’s management bodies (defined as the Executive Committee (EXCO) and the Extended EXCO) by 2030</t>
    </r>
  </si>
  <si>
    <t>Enhancing organisational resilience and ESG (Environmental, Social and Governance) agenda</t>
  </si>
  <si>
    <t>The ESG strategy formulated in 2021 is continuously expanding. The Group is maintaining its leading role in the Social and Governance pillars and focus on increasing the Group’s positive impacts on the Environment by transforming not only its own operations, but also the operations of its customers.</t>
  </si>
  <si>
    <t>BOC PCL has joined the Partnership for Carbon Accounting Financials (PCAF) in October 2022 and is following the recommended methodology for the estimation of the Financed Scope 3 emissions. BOC PCL has estimated Financed Scope 3 emissions relating to the loan portfolio based on PCAF standard and proxies. The PCAF Standard has been reviewed by the GHG Protocol and conforms with the requirements set forth in the Corporate Value Chain (Scope 3) Accounting and Reporting Standard for category 15 investment activities. In addition, PCAF provides a data quality ranking for the estimation of Financed Scope 3 emissions based on data applied in the estimation for each asset class. The scale is between 1-5 with 1 being the highest quality and 5 being the lowest quality. BOC PCL aims to continuously enhance the data quality used on the estimation of Financed Scope 3 emissions and eliminate the data gaps, therefore in 2023 a client questionnaire is expected to be launched to gather the relevant data, where possible, as well as continue to enhance the loan origination process. BOC PCL has already established a policy in the loan origination process to gather Energy Performance Certificates (ratings and emissions per square meters) for the financed properties and collateral properties. Additional data gathering actions will be performed during 2023.</t>
  </si>
  <si>
    <t>The table below shows gross carrying amounts of loans collateralised with commercial and residential immovable property and of repossessed real estate collaterals for all counterparty sectors, including non-financial corporates and households.</t>
  </si>
  <si>
    <t>The Estimates of Energy Efficiency were calculated using data from the Ministry of Energy and Commerce. The Ministry uses literature from academia to derive tables of energy efficiency per property per year built. Information on the year built of the properties were not available and therefore an average for the total period (1981-2022) was used.</t>
  </si>
  <si>
    <t>Exposures secured with “Land" as collateral are included only in column a.</t>
  </si>
  <si>
    <t>€1,250 million in row 2, €247 million in row 3 and €383 million in row 4 under column a concerns Land.</t>
  </si>
  <si>
    <t>The below table discloses information on exposures in the banking book (including loans and advances, debt securities and equity instruments), towards non-financial corporates, on loans collateralized with immovable property and on repossessed real estate collaterals, exposed to chronic and acute climate-related hazards, with a breakdown by sector of economic activity (NACE classification) and by geography of location of the activity of the counterparty or of the collateral, for those sectors and geographical areas subject to climate change acute and chronic events.</t>
  </si>
  <si>
    <t>The table presents the regulatory adjustments applied to the total assets as per published financial statements to arrive at the total leverage measure used in the calculation of the leverage ratio in line with Part 7 of the CRR.</t>
  </si>
  <si>
    <t>The table provides information on the components of the leverage exposure measure, Tier 1 Capital and minimum leverage ratios.</t>
  </si>
  <si>
    <t>The table analyses the on-balance sheet exposures which form part of the leverage exposure measure by Credit Risk exposure classes under the Standardised Approach in calculating RWA.</t>
  </si>
  <si>
    <r>
      <t xml:space="preserve">Scope of consolidation: </t>
    </r>
    <r>
      <rPr>
        <b/>
        <sz val="8"/>
        <color rgb="FF000000"/>
        <rFont val="Verdana"/>
        <family val="2"/>
      </rPr>
      <t>Consolidated</t>
    </r>
  </si>
  <si>
    <t xml:space="preserve">Liquidity Requirements      </t>
  </si>
  <si>
    <t xml:space="preserve">For the Group to articulate the delivery of its primary ESG targets and address regulatory expectations, a comprehensive ESG working plan has been established in 2022. The ESG working plan is closely monitored by the Sustainability Committee, the Executive Committee and the Board of Directors at frequent intervals. </t>
  </si>
  <si>
    <t>This document contains certain forward looking statements which can usually be identified by terms used such as 'expect', 'should be', 'will be' and similar expressions or variations thereof or their negative variations, but their absence does not mean that a statement is not forward looking. Examples of forward looking statements include, but are not limited to, statements relating to the Bank of Cyprus Holdings Group's (the Group) near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t>
  </si>
  <si>
    <t xml:space="preserve">By their nature, forward 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 looking statements made by the Group include, but are not limited to: general economic and political conditions in Cyprus and other European Union (EU) Member States, interest rate and foreign exchange rate fluctuations, legislative, fiscal and regulatory developments and information technology, litigation and other operational risks, adverse market conditions, the impact of outbreaks and epidemics or pandemics, such as the COVID 19 pandemic. The Russian invasion of Ukraine has led to heightened volatility across global markets and to the coordinated implementation of sanctions on Russia, Russian entities and nationals. The Russian invasion of Ukraine has caused significant population displacement, and if the conflict continues, the disruption will likely increase. The scale of the conflict and the extent of sanctions, as well as the uncertainty as to how the situation will develop, may have significant adverse effects on the market and macroeconomic conditions, including in ways that cannot be anticipated. This creates significantly greater uncertainty about forward looking statements. Should any one or more of these or other factors materialise, or should any underlying assumptions prove to be incorrect, the actual results or events could differ materially from those currently being anticipated as reflected in such forward looking statements. </t>
  </si>
  <si>
    <t>The forward 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 looking statement contained in this document to reflect any change in the Group’s expectations or any change in events, conditions or circumstances on which any statement is based.</t>
  </si>
  <si>
    <t>ESG</t>
  </si>
  <si>
    <t>Liquidity risk is defined as the risk that the Group is unable to fully or promptly meet its current and future payment obligations as and when they fall due. This risk includes the possibility that the Group may have to raise funding at high cost or sell assets at a discount to fully and promptly satisfy its obligations.</t>
  </si>
  <si>
    <t xml:space="preserve">Every year, with the completion and approval of ILAAP, the BoD signs the Liquidity Adequacy Statement (LAS) which is sent to the ECB as part of ILAAP. Last year’s LAS states among others that "The Bank has a sound Liquidity Risk Management Framework with a balanced Risk Appetite and Liquidity Policy. Processes, methods, systems including Governance with separation with lines of defence and controls are in place which enable the Bank to identify, measure, manage and monitor liquidity risk. This ensures that the Bank maintains liquidity resources which are adequate to ensure its ability to meet obligations as they fall due under ordinary and stressed conditions."  
</t>
  </si>
  <si>
    <t xml:space="preserve">The Group’s liquidity position has been at a very comfortable level. As at 30 June 2023, the LCR was equal to 316% (compared to 291% at 31 December 2022) and was in compliance with the minimum regulatory requirement of 100%.The internal liquidity buffer reached the €11.7 billion and the 12 month Combined stress scenario surplus the €6.2 billion. </t>
  </si>
  <si>
    <t>As at 30 June 2023 the Group’s NSFR was 165% (compared to 168% at 31 December 2022).</t>
  </si>
  <si>
    <t>Customer Deposits have always been the main funding source of the Bank. Other funding sources include Central bank funding, issued notes, and Interbank loans.  The different funding options are governed by limits and guidelines as per the RAS of the Bank, the Liquidity Policy, the Public Funding Policy and the Collateral Management Policy. The Bank has a strategic objective to further diversify its funding sources via issuances of debt from the wholesale market driven by the MREL requirement.</t>
  </si>
  <si>
    <t>Total gross carrying amount</t>
  </si>
  <si>
    <t>31/03/2023**</t>
  </si>
  <si>
    <t>31/12/2022***</t>
  </si>
  <si>
    <t>30/06/2022**</t>
  </si>
  <si>
    <t>** Amount and ratios exclude interim profits.</t>
  </si>
  <si>
    <t xml:space="preserve">During the six months ended 30 June 2023, CET1 ratio was negatively affected mainly by the phasing in of IFRS 9 and other transitional adjustments on 1 January 2023, provisions and impairments, the payment of AT1 coupon, AT1 refinancing costs, other movements and the increase in risk-weighted assets and was positively affected by pre-provision income as well as the €50 million dividend distributed to BOC PCL in February 2023 by the life insurance subsidiary. </t>
  </si>
  <si>
    <t>As at 30 June 2023, the leverage ratio of the Group was 7.15% (31 December 2022: 7.00%). This ratio is well above the regulatory 3% threshold under the CRR II that came into force on 28 June 2021. The increase in the leverage ratio is due to the increase of Tier 1 capital as a result of the key drivers described above.</t>
  </si>
  <si>
    <t xml:space="preserve">On 27 June 2019, the revised rules on capital and liquidity (Regulation (EU) 2019/876 (CRR II) and Directive (EU) 2019/878 (CRD V)) came into force. As an amending regulation, the existing provisions of CRR apply, unless they are amended by CRR II. Certain provisions took immediate effect (primarily relating to Minimum Requirement for Own Funds and Eligible Liabilities (MREL)), but most changes became effective as of June 2021. The key changes introduced consist of, among others, implementation of the new counterparty credit risk approaches, changes in the calculation of RWA for investments in collective investment undertakings (CIUs), changes to qualifying criteria for Common Equity Tier 1 (CET1), Additional Tier 1 (AT1) and Tier 2 (T2) instruments, introduction of requirements for MREL and a binding Leverage Ratio requirement (as defined in the CRR) and a Net Stable Funding Ratio (NSFR).     
The amendments that came into effect on 28 June 2021 are in addition to those introduced in June 2020 through Regulation (EU) 2020/873, which among others, brought forward certain CRR II changes in light of the COVID-19 pandemic. The main adjustments of Regulation (EU) 2020/873 that had an impact on the Group’s capital ratio relate to the acceleration of the implementation of the new SME discount factor (lower RWAs), extending the IFRS 9 transitional arrangements and introducing further relief measures to CET1 allowing to fully add back to CET1 any increase in ECL recognised in 2020 and 2021 for non-credit impaired financial assets and phasing in this starting from 2022 (phasing in at 25% in 2022 and 50% in 2023) and advancing the application of prudential treatment of software assets as amended by CRR II (which came into force in December 2020). In addition, Regulation (EU) 2020/873 introduced a temporary treatment of unrealized gains and losses on exposures to central governments, to regional governments or to local authorities measured at fair value through other comprehensive income which the Group elected to apply and implemented from the third quarter of 2020. This temporary treatment was in effect until 31 December 2022.
</t>
  </si>
  <si>
    <r>
      <t>(c)</t>
    </r>
    <r>
      <rPr>
        <vertAlign val="superscript"/>
        <sz val="9"/>
        <rFont val="Verdana"/>
        <family val="2"/>
        <charset val="161"/>
      </rPr>
      <t>1, 2</t>
    </r>
  </si>
  <si>
    <r>
      <t>(d)</t>
    </r>
    <r>
      <rPr>
        <vertAlign val="superscript"/>
        <sz val="8.1"/>
        <rFont val="Verdana"/>
        <family val="2"/>
        <charset val="161"/>
      </rPr>
      <t>3</t>
    </r>
  </si>
  <si>
    <r>
      <t>(e)</t>
    </r>
    <r>
      <rPr>
        <vertAlign val="superscript"/>
        <sz val="8.1"/>
        <rFont val="Verdana"/>
        <family val="2"/>
        <charset val="161"/>
      </rPr>
      <t>5</t>
    </r>
  </si>
  <si>
    <r>
      <t>(f)</t>
    </r>
    <r>
      <rPr>
        <vertAlign val="superscript"/>
        <sz val="9"/>
        <rFont val="Verdana"/>
        <family val="2"/>
        <charset val="161"/>
      </rPr>
      <t>6</t>
    </r>
  </si>
  <si>
    <r>
      <t>(g)</t>
    </r>
    <r>
      <rPr>
        <vertAlign val="superscript"/>
        <sz val="8.1"/>
        <rFont val="Verdana"/>
        <family val="2"/>
        <charset val="161"/>
      </rPr>
      <t>7</t>
    </r>
  </si>
  <si>
    <r>
      <t>(i)</t>
    </r>
    <r>
      <rPr>
        <vertAlign val="superscript"/>
        <sz val="8.1"/>
        <rFont val="Verdana"/>
        <family val="2"/>
        <charset val="161"/>
      </rPr>
      <t>8</t>
    </r>
  </si>
  <si>
    <r>
      <rPr>
        <b/>
        <sz val="9"/>
        <color theme="1"/>
        <rFont val="Verdana"/>
        <family val="2"/>
        <charset val="161"/>
      </rPr>
      <t>30 June 2023</t>
    </r>
    <r>
      <rPr>
        <b/>
        <vertAlign val="superscript"/>
        <sz val="9"/>
        <color theme="1"/>
        <rFont val="Verdana"/>
        <family val="2"/>
        <charset val="161"/>
      </rPr>
      <t>1</t>
    </r>
  </si>
  <si>
    <t>6.</t>
  </si>
  <si>
    <t>7.</t>
  </si>
  <si>
    <t xml:space="preserve">The corresponding reference in the balance sheet also includes an amount which does not qualify for T2 capital. </t>
  </si>
  <si>
    <t>8.</t>
  </si>
  <si>
    <t>In June 2023, the Company successfully launched and priced an issue of €220 million Fixed Rate Reset Perpetual Additional Tier 1 Capital Securities (the ‘New Capital Securities’). The proceeds of the issue of the New Capital Securities were on-lent by the Company to BOC PCL to be used for general corporate purposes. The on-loan qualifies as Additional Tier 1 capital for BOC PCL. At the same time, the Company invited the holders of its outstanding €220 million Fixed Rate Reset Perpetual Additional Tier 1 Capital Securities callable in December 2023 to tender the previous AT1 issue in 2018 (‘Existing Capital Securities’) at a purchase price of 103% of the principal amount. As at 30 June 2023 Existing Capital Securities of a nominal amount of approximately €8 million remaining outstanding, are included in Tier 1 and Total Capital, the impact of which is c.8 bps on the Group’s Total Capital Ratio as at 30 June 2023.</t>
  </si>
  <si>
    <t>The Group capital, in accordance with the CRR Article 34 is subject to the prudential filter of additional value adjustments for assets measured at fair value. These adjustments are deductible from CET1 capital. As such, Additional Valuation Adjustments (AVA) relating to assets and liabilities measured at fair value are deducted from CET1 capital in accordance with the Commission Delegated Regulation (EU) 2016/101. Under the Commission Delegated Regulation (EU) 2016/101, the Group satisfies the conditions for using the simplified approach. The AVA deduction for 30 June 2023 and 31 December 2022  is reported within the Additional Value Adjustments line 7 in the tables above.</t>
  </si>
  <si>
    <t>There are no deductions from the T2 capital under Article 66 of the CRR. The New T2 Capital Notes issued by the Group during 2021 are not subject to qualifying on funds deductions (non controlling interest) in accordance with Article 87 of the CRR.</t>
  </si>
  <si>
    <t>There are no items which are not deducted from own funds under Articles 56, 66 and 79 of the CRR.</t>
  </si>
  <si>
    <t xml:space="preserve">The Group has elected in prior years to apply the 'static-dynamic' approach in relation to the transitional arrangements for the initial application of IFRS for regulatory capital purposes where the impact on the impairment amount from the initial application of IFRS 9 on the capital ratios is phased in gradually, pursuant to EU Regulation 2017/2395 and it therefore applies paragraph 4 of Article 473(a) of the CRR. The ‘static-dynamic’ approach allows for recalculation of the transitional adjustment periodically on Stage 1 and Stage 2 loans, so as to reflect the increase of the ECL provisions within the transition period. The Stage 3 ECL remained static over the transition period as per the impact upon initial recognition.      </t>
  </si>
  <si>
    <t>The amount added each year for the ‘static component’ was decreasing based on a weighting factor until the impact of IFRS 9 was fully absorbed back to CET1 at the end of the five years, with the impact being fully phased in (100%) on 1 January 2023. The cumulative impact on the capital position as at 31 December 2022 was 75%, with the impact being fully phased in (100%) on 1 January 2023.</t>
  </si>
  <si>
    <t xml:space="preserve">Following the June 2020 amendments to the CRR in relation to the 'dynamic component', 100% add back of IFRS 9 provisions was allowed for the years 2020 and 2021 reducing to 75% in 2022, to 50% in 2023 and to 25% in 2024. This will be fully phased in (100%) by 1 January 2025.  The calculation at each reporting period is to be made against Stage 1 and Stage 2 provisions as at 1 January 2020, instead of 1 January 2018. </t>
  </si>
  <si>
    <t xml:space="preserve">For regulatory capital purposes, the Group also applied, from the third quarter of 2020, the temporary treatment of unrealized gains and losses for certain exposures measured at fair value through other comprehensive income, in accordance with CRR Article 468 as amended by Regulation EU 2020/873 which allows institutions to remove from their CET1 the amount of unrealized gains and losses accumulated since 31 December 2019, excluding those of financial assets that are credit-impaired. The unrealised gains/ (losses) relate mainly to investments in debt securities.The relevant amount was removed at a scaling factor of 100% from January to December 2020, reduced to 70% from January to December 2021 and to 40% from January to December 2022. </t>
  </si>
  <si>
    <t>31/12/2022 ***</t>
  </si>
  <si>
    <t>* Amount and ratios include reviewed profits for the six months ended 30 June 2023 and, as prescribed for CRR purposes, an accrual for dividend at a payout ratio of 50% of the Group Adjusted Profit after tax for the period, which represents the high end range of the Group’s approved dividend policy.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t>
  </si>
  <si>
    <t>** Amounts and ratios exclude interim profits.</t>
  </si>
  <si>
    <t>**** The temporary treatment of unrealised gains and losses measured at fair value through OCI in accordance with Article 468 of the CRR was applicable until 31 December 2022.</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</si>
  <si>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</si>
  <si>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</si>
  <si>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</si>
  <si>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CET1 (as a percentage of risk exposure amount)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</si>
  <si>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</si>
  <si>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Tier 1 capital as if the temporary treatment of unrealised gains and losses measured at fair value through OCI in accordance with Article 468 of the CRR had not been applied****</t>
  </si>
  <si>
    <t>CET1 capital as if the temporary treatment of unrealised gains and losses measured at fair value through OCI (other comprehensive income) in accordance with Article 468 of the CRR had not been applied****</t>
  </si>
  <si>
    <t>The bank specific countercyclical buffer for the Group is calculated at 0.02%. On 30 November 2022, the CBC, following the revised methodology described in its macroprudential policy, decided to increase the CcyB rate from 0.00% to 0.50% of the total risk exposure amount in Cyprus of each licensed credit institution incorporated in Cyprus. The new rate of 0.50% must be observed as from 30 November 2023. Moreover, on 2 June 2023, the CBC, announced its decision to raise the CcyB rate to 1.00% of the total risk exposure amount in Cyprus of each authorised credit institution incorporated in Cyprus. The said increase of the CcyB is effective as from 2 June 2024. Based on the above, the CcyB for the Group is expected to increase further.</t>
  </si>
  <si>
    <t>Jersey</t>
  </si>
  <si>
    <t>Austria</t>
  </si>
  <si>
    <t>0131</t>
  </si>
  <si>
    <t>0132</t>
  </si>
  <si>
    <t>The Standardised Approach has been applied to RWAs for Credit Risk and Counterparty Credit Risk under Chapters 2 and 6 of Title II of Part Three of the CRR/CRR2. As of 28 June 2021 the CRR2 has been fully applied in line with the regulatory implementation dates in respect of the Credit Risk RWA and Counterparty Credit Risk RWA.</t>
  </si>
  <si>
    <t>The Group applies the Standardised Approach for Counterparty Credit Risk (SA-CCR) in calculating the exposure values for derivative transactions used in the RWA for counterparty credit risk and Credit Valuation Adjustment (CVA).  Under this approach laid down in Part 3, Title II Chapter 6 of the CRR/CRR2, the exposure values are calculated taking into account margin and netting agreements. Derivative RWA for the Group remain non material.</t>
  </si>
  <si>
    <t xml:space="preserve">Source used to identify climate specific hazards for Cyprus was the database of ThinkHazard!. This database provides information for hazards on a district level and not on a geolocation basis. </t>
  </si>
  <si>
    <t>5.</t>
  </si>
  <si>
    <t xml:space="preserve"> -    Intangible assets, which include mainly computer software, were deducted from CET1 capital as per CRR provisions (Article 36(1) (b)). The amount deducted as at 30 June 2023 and as at 31 December 2022 is reported within the ‘Intangible assets’ line 8 in the tables above. In December 2020 the revised rules on the prudential treatment of software assets as amended by CRR II came into force, under which, EU banks no longer have to fully deduct prudently valued software assets from CET1 capital.</t>
  </si>
  <si>
    <t xml:space="preserve"> -    The Group’s Insurance business is deconsolidated for regulatory capital purposes and replaced by the amount of the Group’s investment in insurance entities. In line with  CRR provisions (Articles 47 and 48) and subject to  transitional arrangements, the excess of 10% of CET1 is deducted from capital (shown as ‘Direct, indirect and synthetic holdings by the institution of the CET1 instruments of financial sector entities where the institution has a significant investment in those entities’ in the tables above) and the amount of less than 10% is risk-weighted at 250%.</t>
  </si>
  <si>
    <t>As a result, the CET1 ratio (on a transitional basis) has increased by c.35 bps during the six months ended 30 June 2023, whereas on a fully loaded basis the ratio has increased by c.105 bps.</t>
  </si>
  <si>
    <t>* Amount and ratios include reviewed profits for the six months ended 30 June 2023 and, as prescribed for CRR purposes, an accrual for dividend at a payout ratio of 50% of the Group Adjusted Profit after tax for the period, which represents the high-end range of the Group’s approved dividend policy and AT1 coupon payments in line with the ECB Decision (EU) (2015/656) on the recognition of interim or year-end profits in CET1 capital accordance with the Article 26(2) of the CRR.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t>
  </si>
  <si>
    <t>Amount and ratios include reviewed profits for the six months ended 30 June 2023 and, as prescribed for CRR purposes, an accrual for dividend at a payout ratio of 50% of the Group Adjusted Profit after tax for the period, which represents the high end range of the Group’s approved dividend policy and AT1 coupon payments in line with  ECB Decision (EU) (2015/656) on the recognition of interim and year end profits in CET1 capital in accordance with CRR Article 26(2).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t>
  </si>
  <si>
    <t>No restrictions apply on the items listed above for the purpose of the calculation of own funds in accordance with the CRR. It should be noted that on the basis of Article 26(i) of the CRR and the EBA guidelines on prudent valuations, a part of the fixed assets revaluation reserve (30 June 2023: c.€30 million, 31 December 2022: c.€30 million) is not included in CET1 capital.</t>
  </si>
  <si>
    <t>Additional disclosures on IFRS 9 impact on capital ratios are presented in IFRS 9 FL template.</t>
  </si>
  <si>
    <t>From 1 January 2021 two regulatory guidelines came into force that affect NPE classification and Days-Past-Due calculation. More specifically, these are the RTS on the Materiality Threshold of Credit Obligations Past-Due (EBA/RTS/2016/06), and the Guideline on the Application of the Definition of Default under article 178 (EBA/GL/2016/07).</t>
  </si>
  <si>
    <t>The Days-Past-Due (DPD) counter begins counting DPD as soon as the arrears or excesses of an exposure reach the materiality threshold (rather than as of the first day of presenting any amount of arrears or excesses). Similarly, the counter will be set to zero when the arrears or excesses drop below the materiality threshold. Payments towards the exposure that do not reduce the arrears/excesses below the materiality threshold, will not impact the counter.</t>
  </si>
  <si>
    <t>For retail debtors, when a specific part of the exposures of a customer that fulfils the NPE criteria set out above is greater than 20% of the gross carrying amount of all on-balance sheet exposures of that customer, then the total customer exposure is classified as non performing; otherwise only the specific part of the exposure is classified as non performing.</t>
  </si>
  <si>
    <t>For non‑retail debtors, when an exposure fulfils the NPE criteria set out above, then the total customer exposure is classified as non‑performing.</t>
  </si>
  <si>
    <t>Material arrears/excesses are defined as follows:
- Retail exposures: Total arrears/excess amount greater than €100 
- Exposures other than retail: Total arrears/excess amount greater than €500 
and the amount in arrears/excess is at least 1% of the customer’s total exposure.</t>
  </si>
  <si>
    <t>The NPEs are reported before the deduction of allowance for expected credit losses on loans (as defined).</t>
  </si>
  <si>
    <t>During 2019, the Group disposed a portfolio of loans and advances to customers with a gross book value of €2.8 billion (of which €2.7 billion related to non-performing loans) (the Portfolio) and stock of property with carrying value amounting to €109 million (the Portfolio) and stock of property (known as 'Project Helix' or the 'Transaction') through the transfer of the Portfolio by BOC PCL to a licensed Cypriot Credit Acquiring Company (the ‘CyCAC’).  The shares of the CyCAC were subsequently acquired by certain funds affiliated with Apollo Global Management LLC (together with its consolidated subsidiaries 'Apollo', the purchaser of the Portfolio). Funds managed by Apollo provided equity capital in relation to the financing of the purchase of the Portfolio. The portfolio was derecognised in June 2019.</t>
  </si>
  <si>
    <t xml:space="preserve">BOC PCL received consideration of c€1,186 million on completion, reflecting adjustments resulting from, inter alia, loan repayments received on the Portfolio since the reference date of 31 March 2018, of which €45 million concern the BOC PCL participation in the senior debt issued to finance the transaction, representing c4% of the total acquisition funding. Other than the above, BOC PCL has no other securitisation positions.  This transaction has been classified as a Traditional Securitisation - the bank acts as an originator.  </t>
  </si>
  <si>
    <t>partly offset by:</t>
  </si>
  <si>
    <t>d) the decreases in other assets such as Stock of property.</t>
  </si>
  <si>
    <t>e) the IFRS 9 phasing in on 1 January 2023.</t>
  </si>
  <si>
    <t xml:space="preserve">Forward-looking statements </t>
  </si>
  <si>
    <t>Forward-looking Statements                                                         Bank of Cyprus Holdings Group</t>
  </si>
  <si>
    <t>The Company is the holding company of Bank of Cyprus Public Company Limited (BOC PCL or the Bank) with principal place of business in Cyprus. The Bank of Cyprus Holdings Group (the Group) comprises the Company, its subsidiary, BOC PCL, and the subsidiaries of BOC PCL.  Bank of Cyprus Holdings Public Limited Company is the ultimate parent company of the Group.</t>
  </si>
  <si>
    <t>‘We, the Chief Risk Officer and the Executive Director Finance, confirm that, to the best of our knowledge, Bank of Cyprus Holdings Public Limited Group’s Interim Pillar 3 disclosures for the six months ended 30 June 2023 comply with Part Eight of the CRR and the EBA ITS related disclosure requirements have been prepared in accordance with the internal control processes agreed upon at the Board level, as well as that we provide assurance that the Risk Management Framework and the system of internal controls put in place are adequate taking into account the institution’s risk profile and its strategy’.</t>
  </si>
  <si>
    <t>The RWA decrease along with the decrease in the balance sheet position from repayment which as at 30 June 2023 stood at €9.1 million.</t>
  </si>
  <si>
    <t>*** Amount and ratios include profits for the year ended 31 December 2022 (audited). The 2022 capital ratios as previously reported in the 2022 Annual Financial Report and 2022 Pillar III Disclosures have been restated following the approval by the ECB for the payment of a dividend in April 2023, and recommendation by the Board of Directors to the shareholders for approval at the Annual General Meeting on 26 May 2023, of a final dividend in respect of earnings for the year ended 31 December 2022 which amounts to an aggregate distribution of €22.3 million.</t>
  </si>
  <si>
    <t>Amount and ratios include profits for the year ended 31 December 2022 (audited). The 2022 capital ratios as previously reported in the 2022 Annual Financial Report and 2022 Pillar III Disclosures have been restated following the approval by the ECB for the payment of a dividend in April 2023, and recommendation by the Board of Directors to the shareholders for approval at the Annual General Meeting on 26 May 2023, of a final dividend in respect of earnings for the year ended 31 December 2022  which amounts to an aggregate distribution of €22.3 million.</t>
  </si>
  <si>
    <t>*** Amount and ratios include profits for the year ended 31 December 2022 (audited). The 2022 capital ratios as previously reported in the 2022 Annual Financial Report and 2022 Pillar III Disclosures have been restated following the approval by the ECB for the payment of a dividend in April 2023, and recommendation by the Board of Directors to the shareholders for approval at the Annual General Meeting that on 26 May 2023, of a final dividend in respect of earnings for the year ended 31 December 2022  which amounts to an aggregate distribution of €22.3 million.</t>
  </si>
  <si>
    <t>For the above analysis a materiality threshold of 1% on total gross exposures was used to evaluate the material countries. In row “other countries”, all immaterial countries were included.  As per the above tables, as at 30 June 2023 78% (December 2022: 81%) of the gross on balance sheet exposures of the Group are in Cyprus showing the commitment of the Group to support the local economy.</t>
  </si>
  <si>
    <t xml:space="preserve">NPEs as defined by EBA were reduced by €39 million during the first half of 2023 accounting for 3.6% gross loans and advances to customers  compared to 4% as at 31 December 2022. </t>
  </si>
  <si>
    <t xml:space="preserve">Demetris Th. Demetriou 	                                                                                              Eliza Livadiotou 	</t>
  </si>
  <si>
    <t xml:space="preserve">As at 30 June 2023, the impact on EV from the standard regulatory scenario of 200 bps decrease and increase in rates is minus €34.6 million (-2.2% of CET 1) and  €42.5 million (2.7% of CET 1), respectively, and is within the -15% internal limit and -20% regulatory limit, as indicated in both RAS and Market Risk Limits document.  Moreover, it is noted that the Bank is within the -10% internal limit and -15% regulatory limit, also indicated in Market Risk Limits document for the decline in the economic value of the Bank arising from the six supervisory (Basel) scenarios and these are presented to the management on a quarterly basis. </t>
  </si>
  <si>
    <t>Climate change and transition to a sustainable economy is one of the greatest challenges. As part of its vision to be the leading financial hub in Cyprus, the Group is determined to lead the transition of Cyprus to a sustainable future. The Group continuously evolves towards its ESG agenda and continues to progress towards building a forward-looking organisation embracing ESG in all aspects of business as usual. In 2022, the Company received a rating of AA (on a scale of AAA-CCC) in the MSCI ESG Ratings assessment.</t>
  </si>
  <si>
    <t>During the six months ended 30 June 2023, CET1 ratio was negatively affected mainly by the final phasing in of IFRS 9 and other transitional adjustments on 1 January 2023, provisions and impairments, the payment of AT1 coupon, AT1 refinancing costs, other movements and the increase in risk-weighted assets, and was positively affected by pre-provision income as well as the €50 million dividend distributed to BOC PCL in February 2023 by the life insurance subsidiary following the adoption of IFRS 17 ‘Insurance Contracts’ (‘IFRS 17’) resulting in a benefit in the equity of the life insurance subsidiary enabling the distribution to BOC PCL and enhancing Group CET1 ratio by approximately 50 basis points.  The positive impact on the CET1 ratio from the positive net profit for the first half of 2023 was partially offset by the regulatory deductions for future ordinary shares dividend and AT1 coupon as set out above.</t>
  </si>
  <si>
    <t>Chief Risk Officer                                                                                                         Executive Director Finance</t>
  </si>
  <si>
    <t>Excluded exposures</t>
  </si>
  <si>
    <t>Appendix II - Environmental, Social and Governance Risks</t>
  </si>
  <si>
    <t>Tab / Document</t>
  </si>
  <si>
    <t>Appendix II</t>
  </si>
  <si>
    <t>A single loan can be collateralised by both residential and commercial immovable property at the same time.</t>
  </si>
  <si>
    <t>Exposures that use "Land" as collateral are included only in column a. Land is not included in other columns.</t>
  </si>
  <si>
    <t>Liquidity</t>
  </si>
  <si>
    <t>On 1 January 2023 the Group adopted IFRS 17 ‘Insurance contracts’ which replaced IFRS 4 ‘Insurance contracts’. 2022 comparative information has been restated to reflect the impact of IFRS 17. There was no impact on the Consolidated Balance Sheet under regulatory scope of consolidation.</t>
  </si>
  <si>
    <t xml:space="preserve">In June 2023, the Company successfully launched and priced an issue of €220 million Fixed Rate Reset Perpetual Additional Tier 1 Capital Securities (the ‘New Capital Securities’). At the same time, the Company invited the holders of its outstanding €220 million Fixed Rate Reset Perpetual Additional Tier 1 Capital Securities callable in December 2023 to tender the previous AT1 issue in 2018 (‘Existing Capital Securities’) at a purchase price of 103% of the principal amount. Existing Capital Securities of c.€16 million in aggregate principal amount remain outstanding as at 30 June 2023. In July 2023, the Company purchased in the open market Existing Capital Securities of c.€7 million further reducing the outstanding nominal amount of the Existing Capital Securities to c.€8 million. The outstanding nominal amount of  c.€8 million was  included in Tier 1 and Total Capital as at 30 June 2023. </t>
  </si>
  <si>
    <t>Average Weighted maturity is in Years</t>
  </si>
  <si>
    <t>ESG Table 1</t>
  </si>
  <si>
    <t>ESG Table 2</t>
  </si>
  <si>
    <t>ESG Table 3</t>
  </si>
  <si>
    <t>Qualitative information on Social risk</t>
  </si>
  <si>
    <t>Qualitative information on Governance risk</t>
  </si>
  <si>
    <t>Template 10 - Other climate change mitigating actions that are not covered in the EU Taxonomy</t>
  </si>
  <si>
    <t>Template 5: Banking book - Climate change physical risk: Exposures subject to physical risk</t>
  </si>
  <si>
    <t>Template 2: Banking book - Climate change transition risk: Loans collateralised by immovable property - Energy efficiency of the collateral</t>
  </si>
  <si>
    <t>Template 1: Banking book- Climate Change transition risk: Credit quality of exposures by sector, emissions and residual maturity</t>
  </si>
  <si>
    <r>
      <t xml:space="preserve">Credit quality of loans and advances </t>
    </r>
    <r>
      <rPr>
        <sz val="8"/>
        <color rgb="FF262626"/>
        <rFont val="Verdana"/>
        <family val="2"/>
        <charset val="161"/>
      </rPr>
      <t>to non-financial corporations</t>
    </r>
    <r>
      <rPr>
        <sz val="8"/>
        <color rgb="FF262626"/>
        <rFont val="Verdana"/>
        <family val="2"/>
      </rPr>
      <t xml:space="preserve"> by industry</t>
    </r>
  </si>
  <si>
    <t xml:space="preserve">In October 2021, the European Commission adopted legislative proposals for further amendments to the CRR, CRD and the BRRD (the ‘2021 Banking Package’). Amongst other things, the 2021 Banking Package would implement certain elements of Basel III that have not yet been transposed into EU law. The 2021 Banking Package includes: 
•    a proposal for a Regulation (sometimes known as ‘CRR III’) to make amendments to CRR with regard to (amongst other things) requirements on credit risk, credit valuation adjustment risk, operational risk, market risk and the output floor; 
•    a proposal for a Directive (sometimes known as ‘CRD VI’) to make amendments to CRD with regard to (amongst other things) requirements on supervisory powers, sanctions, third-country branches and ESG risks; and 
•    a proposal for a Regulation to make amendments to CRR and the BRRD with regard to (amongst other things) requirements on the prudential treatment of G-SII groups with a multiple point of entry resolution strategy and a methodology for the indirect subscription of instruments eligible for meeting the MREL requirements. 
The 2021 Banking Package is subject to amendment in the course of the EU’s legislative process; and its scope and terms may change prior to its implementation. In addition, in the case of the proposed amendments to CRD and the BRRD, their terms and effect will depend, in part, on how they are transposed in each member state. 
The European Council's proposal on CRR and CRD was published on 8 November 2022. During February 2023, the European Parliament’s ECON Committee voted to adopt Parliament’s proposed amendments to the Commission’s proposal, and the 2021 Banking Package is currently in the final stage of the EU legislative process. It is expected that the 2021 Banking Package will come in force on 1 January 2025; and certain measures are expected to be subject to transitional arrangements or to be phased in over time. 
 </t>
  </si>
  <si>
    <r>
      <t xml:space="preserve">31 December 2022
</t>
    </r>
    <r>
      <rPr>
        <b/>
        <sz val="9"/>
        <rFont val="Verdana"/>
        <family val="2"/>
        <charset val="161"/>
      </rPr>
      <t>restated</t>
    </r>
    <r>
      <rPr>
        <b/>
        <vertAlign val="superscript"/>
        <sz val="9"/>
        <rFont val="Verdana"/>
        <family val="2"/>
        <charset val="161"/>
      </rPr>
      <t>2</t>
    </r>
  </si>
  <si>
    <t xml:space="preserve">As at 30 June 2023 an amount of c.€11 million was not deducted from CET1 capital as a result of the revised rules of CRR II on the prudential treatment of software assets (31 December 2022: c.€13 million). </t>
  </si>
  <si>
    <t>In addition, for the six months to 30 June 2023 and the year ended 31 December 2022 the Group deducted from CET1 prudential charges relating to specific credits and properties. The deduction amounted to c.€102 million as at 30 June 2023 and to c.€108 million as at 31 December 2022. The amount includes a prudential charge in relation to the onsite inspection on the value of the Group’s foreclosed assets, which is being deducted from own funds since June 2021, the impact of which is 17 bps on the Group’s CET1 ratio as at 30 June 2023 and decreased from 26 bps on 31 December 2022 mainly due to impairment recognized during the period.</t>
  </si>
  <si>
    <t>For further analysis of the RWA of the Group please refer to tab “SA-CR &amp; SA-CCR“.</t>
  </si>
  <si>
    <t>There are no material changes in the relevant exposures between 31 December 2022 and 30 June 2023. Changes in their corresponding RWA are analysed in tab SA-CR &amp; SA-CCR.</t>
  </si>
  <si>
    <t>During the six month period ending 30 June 2023, on and off-balance sheet exposures increased by  €388 million while RWAs increased by €142 million mainly driven by the increase:</t>
  </si>
  <si>
    <t>a) in the portfolio of investments, mainly to lower risk classes (Central government, Covered bonds, Regional governments, MDB, PSEs).</t>
  </si>
  <si>
    <t>b) in placement with banks in line with balance sheet movements.</t>
  </si>
  <si>
    <t>c) in customer advances mainly driven from new lending.</t>
  </si>
  <si>
    <t>The table below discloses information on counterparty credit risk exposure and the collateral posted or received used in derivative transactions or in SFTs. The collaterals reported in the table below relate to Variation and Initial Margins. The Group has not posted or received any Initial Margin as at 30 June 2023 and 30 December 2022.</t>
  </si>
  <si>
    <t>Qualitative information on Environmental, Social and Governance Risk in accordance with Article 449a CRR (tables 1 – 3) can be found in Appendix II.</t>
  </si>
  <si>
    <t>The below table discloses information on exposures (loans and advances, debt securities and equity instruments) towards non-financial corporates operating in carbon-related sectors, and on the quality of those exposures, including non-performing status, stage 2 classification, and related provisions as well as maturity buckets and on scope 1, 2 and 3 emissions of their counterparties.</t>
  </si>
  <si>
    <t>*</t>
  </si>
  <si>
    <t>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</si>
  <si>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
  </si>
  <si>
    <t>Applicable as of end 2023.</t>
  </si>
  <si>
    <t>Level of energy efficiency (EP score in kWh/m² of collateral)</t>
  </si>
  <si>
    <t>Energy efficiency (column b-g):
Where possible, the level of energy efficiency has been estimated. The energy efficiency was estimated utilizing data from the Ministry of Energy. The source used literature from academia to derive tables of energy efficiency per property per year built. The Bank, since the year built was not available for the majority of the properties,  used an average for the total time period referenced (1981-2023). Where the loan is covered multiple property types the most prevalent (in terms of property value) was used for the estimation of energy efficiency. Land properties were excluded from the analysis.</t>
  </si>
  <si>
    <t>The Group is working towards implementing the EU Taxonomy on a best effort basis to facilitate green lending and will issue green products based on the Loan Market Association’s Green Loan Principles within 2023. The Group has so far issued loans for renewable energy and vehicle loans (electric and hybrid) which were not under any EU Standards</t>
  </si>
  <si>
    <t>ESG Template 4</t>
  </si>
  <si>
    <t>As at 30 June 2023, the leverage ratio of the Group was 7.15% (31 December 2022: 7.00%). This ratio is well above the regulatory 3% threshold under the CRR II that came into force on 28 June 2021. The increase in the leverage ratio is due to the increase of Tier 1 capital as a result of the key drivers described in tab Key Metrics.</t>
  </si>
  <si>
    <t>The NPEs at 30 June 2023 amounted to €369 million compared to €408 million at 31 December 2022, reflecting a reduction of 10%. New loans originated or purchased and drawdowns of existing facilities during 2023 amounted to c€1.1 billion.</t>
  </si>
  <si>
    <t>Comparative information was restated in tab EU CC2 following the adoption of IFRS17 ‘Insurance contracts’ which replaced IFRS 4 ‘Insurance contracts’. 
The 2022 capital ratios and total available stable funding amount have been restated following the approval by the ECB for the payment of a dividend in April 2023, and recommendation by the Board of Directors to the shareholders for approval at the Annual General Meeting held on 26 May 2023, of a final dividend in respect of earnings for the year ended 31 December 2022.  The proposed final dividend was declared at the Annual General Meeting (‘AGM’) which was held on 26 May 2023. This dividend amounted to €22.3 million in total and had a negative impact of 22 basis points on the Group’s CET1 ratio and Total Capital ratio as at 31 December 2022.</t>
  </si>
  <si>
    <t>Specialised lending and equity exposures under the simple risk weighted approach</t>
  </si>
  <si>
    <t xml:space="preserve">LCR has been steadily increasing in the recent years.  This has been the result of increasing HQLA mainly due to the increase in Customer Deposits as well as other sources of funding (ECB funding and own issues). Net outflows have increased over time but at a lower magnitude compared to the increase in HQLA. This is  due to the fact that the customer deposit increase emanates mainly from retail deposits (which carry a low outflow rate) and from additional funding of a long term nature (excluded from the LCR outflows). </t>
  </si>
  <si>
    <t>The Liquidity Buffer is comprised of mainly Available Central Bank reserves. The rest of the buffer is made up of Level 1 securities and, to a lesser extend, Level 2A securities.</t>
  </si>
  <si>
    <t>Replacement cost associated with SA-CCR derivatives transactions (i.e. net of eligible cash variation margin)</t>
  </si>
  <si>
    <t>Adjustment for off-balance sheet items (i.e. conversion to credit equivalent amounts of off-balance sheet exposures)</t>
  </si>
  <si>
    <t xml:space="preserve">Hazards used for the analysis above are those found to be considered as "High" for Cyprus as per the database. These are "Coastal Flood" and "Wildfire". Wildfire is considered as acute risk and Coastal Flood as chronic. </t>
  </si>
  <si>
    <t xml:space="preserve">As per the database, Wildfire is prevalent across the island and as such all exposures relating to all districts of the island were identified as been subject to this risk with the exclusion of urban areas. </t>
  </si>
  <si>
    <t xml:space="preserve">As per the database, Coastal Flood is prevalent in the Limassol district and as such all exposures relating to that district and in particular to those municipalities by the sea were identified as been subject to this risk . </t>
  </si>
  <si>
    <t xml:space="preserve">The exposures analysed from columns c-o and rows 1 - 9, are those that are collateralised by immovable property. In the future the Group will be in the position to analyse physical risks in a more granular manner and for a bigger proportion of the portfolio. </t>
  </si>
  <si>
    <t>€343 million in Row 4, column a - Collaterals obtained by taking possesion, concerns Land.</t>
  </si>
  <si>
    <t xml:space="preserve">The Estimates of Energy Efficiency were calculated using data from the Ministry Of Energy and Commerce. The ministry uses literature from academia to derive tables of energy efficiency per property per year built. The bank however does not have for now the information on the year built of the properties and thus an average for the total period (1981-2023) was used. </t>
  </si>
  <si>
    <t>€1,145 million in Row 2, column a - Loans collateralised by commercial immovable property, concerns Land.</t>
  </si>
  <si>
    <t>€233 million in Row 3, column a - Loans collateralised by residential immovable property, concerns Land.</t>
  </si>
  <si>
    <t>EPC label of collateral (column h-n):
The process has been set to gather information on EPCs, however as at the end of June 2023 and end of year 2022 limited data was available. The Bank is nevertheless investigating additional sources of acquiring such data. For Cyprus specifically, buildings with a building permit after July 2020 have an EPC label A, in accordance with national building standards.</t>
  </si>
  <si>
    <t>The Group has not granted any exposures towards the most carbon intensive counterparties in the world during 6 months ended 30 June 2023 and during 2022, and therefore does not disclose Template 4 - Banking book - Climate change transition risk: Exposures to top 20 carbon-intensive firms.</t>
  </si>
  <si>
    <r>
      <t xml:space="preserve">80 countries with 0% CCyB except for the ones indicated:
Andorra, Angola, Argentina, Armenia, Azerbaijan, Bahamas, Belarus, Belize, Bosnia and Herzegovina, Botswana, Brazil, </t>
    </r>
    <r>
      <rPr>
        <b/>
        <sz val="7.2"/>
        <color theme="1"/>
        <rFont val="Verdana"/>
        <family val="2"/>
        <charset val="161"/>
      </rPr>
      <t>Bulgaria (1.5%</t>
    </r>
    <r>
      <rPr>
        <b/>
        <sz val="8"/>
        <color theme="1"/>
        <rFont val="Verdana"/>
        <family val="2"/>
        <charset val="161"/>
      </rPr>
      <t>)</t>
    </r>
    <r>
      <rPr>
        <sz val="8"/>
        <color theme="1"/>
        <rFont val="Verdana"/>
        <family val="2"/>
        <charset val="161"/>
      </rPr>
      <t xml:space="preserve">, Cameroon, Cayman Islands, China, Congo Democratic Republic, Curacao, Cote d'Ivoire, </t>
    </r>
    <r>
      <rPr>
        <b/>
        <sz val="8"/>
        <color theme="1"/>
        <rFont val="Verdana"/>
        <family val="2"/>
        <charset val="161"/>
      </rPr>
      <t>Croatia (0.5%)</t>
    </r>
    <r>
      <rPr>
        <sz val="8"/>
        <color theme="1"/>
        <rFont val="Verdana"/>
        <family val="2"/>
        <charset val="161"/>
      </rPr>
      <t xml:space="preserve">, </t>
    </r>
    <r>
      <rPr>
        <b/>
        <sz val="8"/>
        <color theme="1"/>
        <rFont val="Verdana"/>
        <family val="2"/>
        <charset val="161"/>
      </rPr>
      <t>Czech Republic (2.5%)</t>
    </r>
    <r>
      <rPr>
        <sz val="8"/>
        <color theme="1"/>
        <rFont val="Verdana"/>
        <family val="2"/>
        <charset val="161"/>
      </rPr>
      <t xml:space="preserve">, </t>
    </r>
    <r>
      <rPr>
        <b/>
        <sz val="8"/>
        <color theme="1"/>
        <rFont val="Verdana"/>
        <family val="2"/>
        <charset val="161"/>
      </rPr>
      <t>Denmark (2.5%)</t>
    </r>
    <r>
      <rPr>
        <sz val="8"/>
        <color theme="1"/>
        <rFont val="Verdana"/>
        <family val="2"/>
        <charset val="161"/>
      </rPr>
      <t xml:space="preserve">, Dominica, Dominican Republic, Egypt, El Salvador, </t>
    </r>
    <r>
      <rPr>
        <b/>
        <sz val="8"/>
        <color theme="1"/>
        <rFont val="Verdana"/>
        <family val="2"/>
        <charset val="161"/>
      </rPr>
      <t>Estonia (1 %)</t>
    </r>
    <r>
      <rPr>
        <sz val="8"/>
        <color theme="1"/>
        <rFont val="Verdana"/>
        <family val="2"/>
        <charset val="161"/>
      </rPr>
      <t xml:space="preserve">, Ethiopia, Gambia, Georgia, Ghana, Gibraltar, </t>
    </r>
    <r>
      <rPr>
        <b/>
        <sz val="8"/>
        <color theme="1"/>
        <rFont val="Verdana"/>
        <family val="2"/>
        <charset val="161"/>
      </rPr>
      <t>Hong Kong (1%)</t>
    </r>
    <r>
      <rPr>
        <sz val="8"/>
        <color theme="1"/>
        <rFont val="Verdana"/>
        <family val="2"/>
        <charset val="161"/>
      </rPr>
      <t xml:space="preserve">, Hungary, </t>
    </r>
    <r>
      <rPr>
        <b/>
        <sz val="8"/>
        <color theme="1"/>
        <rFont val="Verdana"/>
        <family val="2"/>
        <charset val="161"/>
      </rPr>
      <t>Iceland (2%)</t>
    </r>
    <r>
      <rPr>
        <sz val="8"/>
        <color theme="1"/>
        <rFont val="Verdana"/>
        <family val="2"/>
        <charset val="161"/>
      </rPr>
      <t xml:space="preserve">, India, Isle of Man, Italy, Japan, Jordan, Kazakhstan, Kenya, Korea, Kuwait, Kyrgyzstan, Latvia, Lebanon, Libya, Lithuania, Malaysia, Malta, Mauritius, Mexico, Moldova, Monaco, Montenegro, Nigeria, North Macedonia, Oman, Pakistan, Panama, Poland, Portugal, Qatar, Saint Kitts and Nevis, Saint Vincent and The Grenadines, Saudi Arabia, Serbia, Seychelles, Singapore, </t>
    </r>
    <r>
      <rPr>
        <b/>
        <sz val="8"/>
        <color theme="1"/>
        <rFont val="Verdana"/>
        <family val="2"/>
        <charset val="161"/>
      </rPr>
      <t>Slovakia (1%)</t>
    </r>
    <r>
      <rPr>
        <sz val="8"/>
        <color theme="1"/>
        <rFont val="Verdana"/>
        <family val="2"/>
        <charset val="161"/>
      </rPr>
      <t>, Slovenia, Syrian Arab Republic, Taiwan Province of China, Tanzania, Thailand, Turkmenistan, Uganda, Uzbekistan, Vietnam, Zimbawe.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</si>
</sst>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2]\ #,##0;[Red]\-[$€-2]\ #,##0"/>
    <numFmt numFmtId="165" formatCode="[$-809]dd\ mmmm\ yyyy;@"/>
    <numFmt numFmtId="166" formatCode="[$-809]d\ mmmm\ yyyy;@"/>
    <numFmt numFmtId="167" formatCode="#,##0;[Black]\(#,##0\)"/>
    <numFmt numFmtId="168" formatCode="_-* #,##0_-;\-* #,##0_-;_-* &quot;-&quot;??_-;_-@_-"/>
    <numFmt numFmtId="169" formatCode="#,##0;\(#,##0\)"/>
    <numFmt numFmtId="170" formatCode="_-* #,##0.0_-;\-* #,##0.0_-;_-* &quot;-&quot;_-;_-@_-"/>
    <numFmt numFmtId="171" formatCode="#,##0.00_);\(#,##0.00\)"/>
    <numFmt numFmtId="172" formatCode="#,##0_ ;\-#,##0\ "/>
    <numFmt numFmtId="173" formatCode="0_ ;\-0\ "/>
    <numFmt numFmtId="174" formatCode="_-* #,##0.00_-;\-* #,##0.00_-;_-* &quot;-&quot;_-;_-@_-"/>
  </numFmts>
  <fonts count="114">
    <font>
      <sz val="11"/>
      <color theme="1"/>
      <name val="Calibri"/>
      <family val="2"/>
      <scheme val="minor"/>
    </font>
    <font>
      <b/>
      <sz val="9"/>
      <color rgb="FF000000"/>
      <name val="Verdana"/>
      <family val="2"/>
    </font>
    <font>
      <sz val="9"/>
      <color rgb="FF262626"/>
      <name val="Verdana"/>
      <family val="2"/>
    </font>
    <font>
      <b/>
      <sz val="9"/>
      <color rgb="FF262626"/>
      <name val="Verdana"/>
      <family val="2"/>
    </font>
    <font>
      <sz val="9"/>
      <color rgb="FF000000"/>
      <name val="Verdana"/>
      <family val="2"/>
    </font>
    <font>
      <sz val="9"/>
      <color theme="1"/>
      <name val="Verdana"/>
      <family val="2"/>
    </font>
    <font>
      <b/>
      <sz val="9"/>
      <color theme="1"/>
      <name val="Verdana"/>
      <family val="2"/>
    </font>
    <font>
      <sz val="7"/>
      <color theme="1"/>
      <name val="Verdana"/>
      <family val="2"/>
    </font>
    <font>
      <sz val="8"/>
      <color theme="1"/>
      <name val="Tahoma"/>
      <family val="2"/>
    </font>
    <font>
      <b/>
      <sz val="8"/>
      <color theme="1"/>
      <name val="Verdana"/>
      <family val="2"/>
    </font>
    <font>
      <sz val="8"/>
      <color theme="1"/>
      <name val="Verdana"/>
      <family val="2"/>
    </font>
    <font>
      <b/>
      <sz val="8"/>
      <color rgb="FF000000"/>
      <name val="Verdana"/>
      <family val="2"/>
    </font>
    <font>
      <sz val="8"/>
      <color rgb="FF262626"/>
      <name val="Verdana"/>
      <family val="2"/>
    </font>
    <font>
      <b/>
      <sz val="8"/>
      <color rgb="FF262626"/>
      <name val="Verdana"/>
      <family val="2"/>
    </font>
    <font>
      <sz val="8"/>
      <color rgb="FF000000"/>
      <name val="Verdana"/>
      <family val="2"/>
    </font>
    <font>
      <sz val="7"/>
      <color theme="1"/>
      <name val="Calibri"/>
      <family val="2"/>
      <scheme val="minor"/>
    </font>
    <font>
      <b/>
      <i/>
      <sz val="8"/>
      <color rgb="FF262626"/>
      <name val="Verdana"/>
      <family val="2"/>
    </font>
    <font>
      <vertAlign val="superscript"/>
      <sz val="8"/>
      <color rgb="FF262626"/>
      <name val="Verdana"/>
      <family val="2"/>
    </font>
    <font>
      <sz val="9"/>
      <color theme="1"/>
      <name val="Calibri"/>
      <family val="2"/>
      <scheme val="minor"/>
    </font>
    <font>
      <sz val="8"/>
      <color theme="1"/>
      <name val="Calibri"/>
      <family val="2"/>
      <scheme val="minor"/>
    </font>
    <font>
      <i/>
      <sz val="8"/>
      <color rgb="FF262626"/>
      <name val="Verdana"/>
      <family val="2"/>
    </font>
    <font>
      <sz val="11"/>
      <color theme="1"/>
      <name val="Calibri"/>
      <family val="2"/>
      <scheme val="minor"/>
    </font>
    <font>
      <sz val="10"/>
      <color indexed="8"/>
      <name val="Helvetica Neue"/>
    </font>
    <font>
      <sz val="10"/>
      <name val="Arial"/>
      <family val="2"/>
    </font>
    <font>
      <sz val="9"/>
      <color rgb="FF262626"/>
      <name val="Verdana"/>
      <family val="2"/>
      <charset val="161"/>
    </font>
    <font>
      <b/>
      <sz val="8"/>
      <color rgb="FF262626"/>
      <name val="Verdana"/>
      <family val="2"/>
      <charset val="161"/>
    </font>
    <font>
      <b/>
      <sz val="9"/>
      <color rgb="FF000000"/>
      <name val="Verdana"/>
      <family val="2"/>
      <charset val="161"/>
    </font>
    <font>
      <sz val="9"/>
      <color rgb="FF000000"/>
      <name val="Verdana"/>
      <family val="2"/>
      <charset val="161"/>
    </font>
    <font>
      <b/>
      <sz val="9"/>
      <color rgb="FF262626"/>
      <name val="Verdana"/>
      <family val="2"/>
      <charset val="161"/>
    </font>
    <font>
      <sz val="9"/>
      <color theme="1"/>
      <name val="Verdana"/>
      <family val="2"/>
      <charset val="161"/>
    </font>
    <font>
      <sz val="7"/>
      <color rgb="FF262626"/>
      <name val="Verdana"/>
      <family val="2"/>
    </font>
    <font>
      <sz val="8"/>
      <color theme="1"/>
      <name val="Verdana"/>
      <family val="2"/>
      <charset val="161"/>
    </font>
    <font>
      <sz val="7"/>
      <color theme="1"/>
      <name val="Verdana"/>
      <family val="2"/>
      <charset val="161"/>
    </font>
    <font>
      <strike/>
      <sz val="9"/>
      <color rgb="FFFF0000"/>
      <name val="Calibri"/>
      <family val="2"/>
      <scheme val="minor"/>
    </font>
    <font>
      <sz val="11"/>
      <color theme="1"/>
      <name val="Calibri"/>
      <family val="2"/>
      <charset val="238"/>
      <scheme val="minor"/>
    </font>
    <font>
      <i/>
      <strike/>
      <sz val="11"/>
      <color rgb="FFFF0000"/>
      <name val="Calibri"/>
      <family val="2"/>
      <scheme val="minor"/>
    </font>
    <font>
      <b/>
      <sz val="11"/>
      <color theme="9"/>
      <name val="Calibri"/>
      <family val="2"/>
      <scheme val="minor"/>
    </font>
    <font>
      <b/>
      <sz val="9"/>
      <color theme="1"/>
      <name val="Verdana"/>
      <family val="2"/>
      <charset val="161"/>
    </font>
    <font>
      <b/>
      <sz val="9"/>
      <name val="Verdana"/>
      <family val="2"/>
      <charset val="161"/>
    </font>
    <font>
      <sz val="9"/>
      <name val="Verdana"/>
      <family val="2"/>
      <charset val="161"/>
    </font>
    <font>
      <sz val="9"/>
      <color rgb="FFFF0000"/>
      <name val="Verdana"/>
      <family val="2"/>
      <charset val="161"/>
    </font>
    <font>
      <strike/>
      <sz val="9"/>
      <color rgb="FFFF0000"/>
      <name val="Verdana"/>
      <family val="2"/>
      <charset val="161"/>
    </font>
    <font>
      <sz val="9"/>
      <color rgb="FF222222"/>
      <name val="Verdana"/>
      <family val="2"/>
      <charset val="161"/>
    </font>
    <font>
      <sz val="7"/>
      <color rgb="FF222222"/>
      <name val="Times New Roman"/>
      <family val="1"/>
      <charset val="161"/>
    </font>
    <font>
      <sz val="9"/>
      <color rgb="FF222222"/>
      <name val="Symbol"/>
      <family val="1"/>
      <charset val="2"/>
    </font>
    <font>
      <b/>
      <sz val="12"/>
      <color theme="0"/>
      <name val="Verdana"/>
      <family val="2"/>
      <charset val="161"/>
    </font>
    <font>
      <b/>
      <sz val="14"/>
      <color theme="0"/>
      <name val="Verdana"/>
      <family val="2"/>
      <charset val="161"/>
    </font>
    <font>
      <sz val="12"/>
      <color theme="1"/>
      <name val="Calibri"/>
      <family val="2"/>
      <scheme val="minor"/>
    </font>
    <font>
      <b/>
      <sz val="12"/>
      <color rgb="FF006172"/>
      <name val="Verdana"/>
      <family val="2"/>
      <charset val="161"/>
    </font>
    <font>
      <sz val="12"/>
      <color rgb="FF006172"/>
      <name val="Calibri"/>
      <family val="2"/>
      <scheme val="minor"/>
    </font>
    <font>
      <b/>
      <sz val="10"/>
      <color rgb="FF006172"/>
      <name val="Verdana"/>
      <family val="2"/>
      <charset val="161"/>
    </font>
    <font>
      <b/>
      <sz val="24"/>
      <color rgb="FFFFC000"/>
      <name val="Verdana"/>
      <family val="2"/>
      <charset val="161"/>
    </font>
    <font>
      <b/>
      <sz val="8"/>
      <color rgb="FF006172"/>
      <name val="Verdana"/>
      <family val="2"/>
      <charset val="161"/>
    </font>
    <font>
      <sz val="8"/>
      <name val="Verdana"/>
      <family val="2"/>
      <charset val="161"/>
    </font>
    <font>
      <sz val="8"/>
      <name val="Calibri"/>
      <family val="2"/>
      <scheme val="minor"/>
    </font>
    <font>
      <b/>
      <sz val="8"/>
      <color rgb="FF000000"/>
      <name val="Verdana"/>
      <family val="2"/>
      <charset val="161"/>
    </font>
    <font>
      <b/>
      <sz val="8"/>
      <name val="Verdana"/>
      <family val="2"/>
      <charset val="161"/>
    </font>
    <font>
      <i/>
      <sz val="8"/>
      <name val="Verdana"/>
      <family val="2"/>
      <charset val="161"/>
    </font>
    <font>
      <sz val="8"/>
      <color rgb="FF222222"/>
      <name val="Verdana"/>
      <family val="2"/>
      <charset val="161"/>
    </font>
    <font>
      <sz val="8"/>
      <color rgb="FF222222"/>
      <name val="Symbol"/>
      <family val="1"/>
      <charset val="2"/>
    </font>
    <font>
      <sz val="8"/>
      <color rgb="FF222222"/>
      <name val="Times New Roman"/>
      <family val="1"/>
      <charset val="161"/>
    </font>
    <font>
      <b/>
      <sz val="8"/>
      <color theme="1"/>
      <name val="Verdana"/>
      <family val="2"/>
      <charset val="161"/>
    </font>
    <font>
      <b/>
      <sz val="8"/>
      <color theme="1"/>
      <name val="Calibri"/>
      <family val="2"/>
      <scheme val="minor"/>
    </font>
    <font>
      <sz val="8"/>
      <color rgb="FF000000"/>
      <name val="Verdana"/>
      <family val="2"/>
      <charset val="161"/>
    </font>
    <font>
      <i/>
      <sz val="8"/>
      <color theme="1"/>
      <name val="Verdana"/>
      <family val="2"/>
      <charset val="161"/>
    </font>
    <font>
      <i/>
      <sz val="8"/>
      <color theme="9" tint="-0.249977111117893"/>
      <name val="Verdana"/>
      <family val="2"/>
      <charset val="161"/>
    </font>
    <font>
      <b/>
      <i/>
      <sz val="9"/>
      <color rgb="FF262626"/>
      <name val="Verdana"/>
      <family val="2"/>
      <charset val="161"/>
    </font>
    <font>
      <b/>
      <sz val="8"/>
      <name val="Verdana"/>
      <family val="2"/>
    </font>
    <font>
      <b/>
      <sz val="9"/>
      <color rgb="FF006172"/>
      <name val="Verdana"/>
      <family val="2"/>
      <charset val="161"/>
    </font>
    <font>
      <b/>
      <sz val="9"/>
      <color theme="0"/>
      <name val="Verdana"/>
      <family val="2"/>
      <charset val="161"/>
    </font>
    <font>
      <sz val="8"/>
      <name val="Verdana"/>
      <family val="2"/>
    </font>
    <font>
      <vertAlign val="superscript"/>
      <sz val="9"/>
      <name val="Verdana"/>
      <family val="2"/>
      <charset val="161"/>
    </font>
    <font>
      <b/>
      <sz val="14"/>
      <name val="Verdana"/>
      <family val="2"/>
      <charset val="161"/>
    </font>
    <font>
      <b/>
      <sz val="14"/>
      <color theme="4" tint="-0.249977111117893"/>
      <name val="Verdana"/>
      <family val="2"/>
      <charset val="161"/>
    </font>
    <font>
      <vertAlign val="superscript"/>
      <sz val="9"/>
      <color rgb="FF262626"/>
      <name val="Verdana"/>
      <family val="2"/>
      <charset val="161"/>
    </font>
    <font>
      <i/>
      <sz val="9"/>
      <name val="Verdana"/>
      <family val="2"/>
      <charset val="161"/>
    </font>
    <font>
      <b/>
      <sz val="9"/>
      <color theme="1"/>
      <name val="Calibri"/>
      <family val="2"/>
      <scheme val="minor"/>
    </font>
    <font>
      <b/>
      <i/>
      <sz val="9"/>
      <name val="Verdana"/>
      <family val="2"/>
      <charset val="161"/>
    </font>
    <font>
      <i/>
      <sz val="8"/>
      <color rgb="FF262626"/>
      <name val="Verdana"/>
      <family val="2"/>
      <charset val="161"/>
    </font>
    <font>
      <sz val="8"/>
      <color theme="1"/>
      <name val="Calibri"/>
      <family val="2"/>
      <charset val="161"/>
    </font>
    <font>
      <sz val="8"/>
      <color rgb="FF262626"/>
      <name val="Verdana"/>
      <family val="2"/>
      <charset val="161"/>
    </font>
    <font>
      <b/>
      <sz val="7"/>
      <color rgb="FF262626"/>
      <name val="Verdana"/>
      <family val="2"/>
    </font>
    <font>
      <b/>
      <sz val="12"/>
      <name val="Arial"/>
      <family val="2"/>
    </font>
    <font>
      <b/>
      <sz val="10"/>
      <name val="Arial"/>
      <family val="2"/>
    </font>
    <font>
      <b/>
      <sz val="20"/>
      <name val="Arial"/>
      <family val="2"/>
    </font>
    <font>
      <sz val="9"/>
      <color theme="1"/>
      <name val="Segoe UI"/>
      <family val="2"/>
    </font>
    <font>
      <sz val="7.5"/>
      <name val="Verdana"/>
      <family val="2"/>
      <charset val="161"/>
    </font>
    <font>
      <u/>
      <sz val="8"/>
      <color rgb="FF008080"/>
      <name val="Verdana"/>
      <family val="2"/>
    </font>
    <font>
      <sz val="7"/>
      <color rgb="FF000000"/>
      <name val="Verdana"/>
      <family val="2"/>
      <charset val="161"/>
    </font>
    <font>
      <i/>
      <sz val="8"/>
      <color rgb="FF000000"/>
      <name val="Verdana"/>
      <family val="2"/>
      <charset val="161"/>
    </font>
    <font>
      <b/>
      <sz val="7.5"/>
      <name val="Verdana"/>
      <family val="2"/>
      <charset val="161"/>
    </font>
    <font>
      <b/>
      <sz val="7.5"/>
      <color rgb="FF262626"/>
      <name val="Verdana"/>
      <family val="2"/>
      <charset val="161"/>
    </font>
    <font>
      <sz val="7.5"/>
      <color theme="1"/>
      <name val="Verdana"/>
      <family val="2"/>
      <charset val="161"/>
    </font>
    <font>
      <i/>
      <sz val="9"/>
      <color rgb="FF262626"/>
      <name val="Verdana"/>
      <family val="2"/>
      <charset val="161"/>
    </font>
    <font>
      <sz val="11"/>
      <name val="Calibri"/>
      <family val="2"/>
      <scheme val="minor"/>
    </font>
    <font>
      <sz val="10"/>
      <color theme="1"/>
      <name val="Verdana"/>
      <family val="2"/>
      <charset val="161"/>
    </font>
    <font>
      <i/>
      <sz val="9"/>
      <color rgb="FF000000"/>
      <name val="Verdana"/>
      <family val="2"/>
      <charset val="161"/>
    </font>
    <font>
      <b/>
      <sz val="6.5"/>
      <color theme="1"/>
      <name val="Verdana"/>
      <family val="2"/>
      <charset val="161"/>
    </font>
    <font>
      <sz val="7"/>
      <name val="Verdana"/>
      <family val="2"/>
      <charset val="161"/>
    </font>
    <font>
      <b/>
      <sz val="8"/>
      <color theme="1"/>
      <name val="Calibri"/>
      <family val="2"/>
      <charset val="161"/>
      <scheme val="minor"/>
    </font>
    <font>
      <b/>
      <sz val="8"/>
      <name val="Calibri"/>
      <family val="2"/>
      <charset val="161"/>
      <scheme val="minor"/>
    </font>
    <font>
      <b/>
      <sz val="8"/>
      <color rgb="FFFF0000"/>
      <name val="Calibri"/>
      <family val="2"/>
      <charset val="161"/>
      <scheme val="minor"/>
    </font>
    <font>
      <b/>
      <sz val="11"/>
      <name val="Calibri"/>
      <family val="2"/>
      <scheme val="minor"/>
    </font>
    <font>
      <i/>
      <sz val="7"/>
      <name val="Verdana"/>
      <family val="2"/>
      <charset val="161"/>
    </font>
    <font>
      <sz val="11"/>
      <color theme="1"/>
      <name val="Calibri"/>
      <family val="2"/>
      <charset val="161"/>
    </font>
    <font>
      <sz val="11"/>
      <color rgb="FF222222"/>
      <name val="Calibri"/>
      <family val="2"/>
      <charset val="161"/>
    </font>
    <font>
      <sz val="11"/>
      <color rgb="FF222222"/>
      <name val="Verdana"/>
      <family val="2"/>
      <charset val="161"/>
    </font>
    <font>
      <b/>
      <sz val="9"/>
      <color rgb="FF222222"/>
      <name val="Verdana"/>
      <family val="2"/>
      <charset val="161"/>
    </font>
    <font>
      <vertAlign val="superscript"/>
      <sz val="8.1"/>
      <name val="Verdana"/>
      <family val="2"/>
      <charset val="161"/>
    </font>
    <font>
      <b/>
      <vertAlign val="superscript"/>
      <sz val="9"/>
      <name val="Verdana"/>
      <family val="2"/>
      <charset val="161"/>
    </font>
    <font>
      <b/>
      <vertAlign val="superscript"/>
      <sz val="9"/>
      <color theme="1"/>
      <name val="Verdana"/>
      <family val="2"/>
      <charset val="161"/>
    </font>
    <font>
      <b/>
      <sz val="7.2"/>
      <color theme="1"/>
      <name val="Verdana"/>
      <family val="2"/>
      <charset val="161"/>
    </font>
    <font>
      <i/>
      <sz val="9"/>
      <color theme="1"/>
      <name val="Verdana"/>
      <family val="2"/>
      <charset val="161"/>
    </font>
    <font>
      <i/>
      <sz val="8"/>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indexed="42"/>
        <bgColor indexed="64"/>
      </patternFill>
    </fill>
    <fill>
      <patternFill patternType="solid">
        <fgColor theme="0" tint="-0.249977111117893"/>
        <bgColor indexed="64"/>
      </patternFill>
    </fill>
    <fill>
      <patternFill patternType="solid">
        <fgColor rgb="FF006172"/>
        <bgColor indexed="64"/>
      </patternFill>
    </fill>
    <fill>
      <patternFill patternType="solid">
        <fgColor rgb="FFFFC000"/>
        <bgColor indexed="64"/>
      </patternFill>
    </fill>
    <fill>
      <patternFill patternType="solid">
        <fgColor indexed="9"/>
        <bgColor indexed="64"/>
      </patternFill>
    </fill>
    <fill>
      <patternFill patternType="solid">
        <fgColor rgb="FFBFBFBF"/>
        <bgColor indexed="64"/>
      </patternFill>
    </fill>
  </fills>
  <borders count="161">
    <border>
      <left/>
      <right/>
      <top/>
      <bottom/>
      <diagonal/>
    </border>
    <border>
      <left style="thin">
        <color indexed="64"/>
      </left>
      <right style="thin">
        <color indexed="64"/>
      </right>
      <top style="thin">
        <color indexed="64"/>
      </top>
      <bottom style="thin">
        <color indexed="64"/>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style="medium">
        <color rgb="FFD9D9D9"/>
      </top>
      <bottom style="medium">
        <color rgb="FFD9D9D9"/>
      </bottom>
      <diagonal/>
    </border>
    <border>
      <left/>
      <right style="medium">
        <color rgb="FFD9D9D9"/>
      </right>
      <top/>
      <bottom style="medium">
        <color rgb="FFD9D9D9"/>
      </bottom>
      <diagonal/>
    </border>
    <border>
      <left style="medium">
        <color rgb="FFD9D9D9"/>
      </left>
      <right/>
      <top style="medium">
        <color rgb="FFD9D9D9"/>
      </top>
      <bottom style="medium">
        <color rgb="FFD9D9D9"/>
      </bottom>
      <diagonal/>
    </border>
    <border>
      <left style="medium">
        <color rgb="FFD9D9D9"/>
      </left>
      <right style="medium">
        <color rgb="FFD9D9D9"/>
      </right>
      <top style="medium">
        <color rgb="FFD9D9D9"/>
      </top>
      <bottom/>
      <diagonal/>
    </border>
    <border>
      <left/>
      <right style="medium">
        <color rgb="FFD9D9D9"/>
      </right>
      <top style="medium">
        <color rgb="FFD9D9D9"/>
      </top>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style="medium">
        <color rgb="FFBFBFBF"/>
      </left>
      <right style="medium">
        <color rgb="FFBFBFBF"/>
      </right>
      <top/>
      <bottom style="medium">
        <color rgb="FFBFBFBF"/>
      </bottom>
      <diagonal/>
    </border>
    <border>
      <left/>
      <right style="medium">
        <color rgb="FFBFBFBF"/>
      </right>
      <top style="medium">
        <color rgb="FFBFBFBF"/>
      </top>
      <bottom style="medium">
        <color rgb="FFBFBFBF"/>
      </bottom>
      <diagonal/>
    </border>
    <border>
      <left/>
      <right style="medium">
        <color rgb="FFBFBFBF"/>
      </right>
      <top style="medium">
        <color rgb="FFBFBFBF"/>
      </top>
      <bottom/>
      <diagonal/>
    </border>
    <border>
      <left/>
      <right style="medium">
        <color rgb="FFBFBFBF"/>
      </right>
      <top/>
      <bottom style="medium">
        <color rgb="FFBFBFBF"/>
      </bottom>
      <diagonal/>
    </border>
    <border>
      <left/>
      <right/>
      <top style="medium">
        <color rgb="FFBFBFBF"/>
      </top>
      <bottom style="medium">
        <color rgb="FFBFBFBF"/>
      </bottom>
      <diagonal/>
    </border>
    <border>
      <left/>
      <right style="medium">
        <color rgb="FFBFBFBF"/>
      </right>
      <top/>
      <bottom style="double">
        <color indexed="64"/>
      </bottom>
      <diagonal/>
    </border>
    <border>
      <left style="medium">
        <color rgb="FFBFBFBF"/>
      </left>
      <right/>
      <top style="medium">
        <color rgb="FFBFBFBF"/>
      </top>
      <bottom style="medium">
        <color rgb="FFBFBFBF"/>
      </bottom>
      <diagonal/>
    </border>
    <border>
      <left/>
      <right style="medium">
        <color rgb="FFD9D9D9"/>
      </right>
      <top/>
      <bottom/>
      <diagonal/>
    </border>
    <border>
      <left/>
      <right/>
      <top style="medium">
        <color rgb="FFD9D9D9"/>
      </top>
      <bottom/>
      <diagonal/>
    </border>
    <border>
      <left style="medium">
        <color rgb="FFD9D9D9"/>
      </left>
      <right/>
      <top/>
      <bottom style="medium">
        <color rgb="FFD9D9D9"/>
      </bottom>
      <diagonal/>
    </border>
    <border>
      <left style="medium">
        <color rgb="FFD9D9D9"/>
      </left>
      <right/>
      <top style="medium">
        <color rgb="FFD9D9D9"/>
      </top>
      <bottom/>
      <diagonal/>
    </border>
    <border>
      <left/>
      <right/>
      <top style="medium">
        <color rgb="FFD9D9D9"/>
      </top>
      <bottom style="medium">
        <color rgb="FFD9D9D9"/>
      </bottom>
      <diagonal/>
    </border>
    <border>
      <left style="medium">
        <color rgb="FFC0C0C0"/>
      </left>
      <right style="medium">
        <color rgb="FFC0C0C0"/>
      </right>
      <top style="medium">
        <color rgb="FFC0C0C0"/>
      </top>
      <bottom/>
      <diagonal/>
    </border>
    <border>
      <left style="medium">
        <color rgb="FFBFBFBF"/>
      </left>
      <right/>
      <top style="medium">
        <color rgb="FFBFBFBF"/>
      </top>
      <bottom/>
      <diagonal/>
    </border>
    <border>
      <left/>
      <right/>
      <top style="medium">
        <color rgb="FFBFBFBF"/>
      </top>
      <bottom/>
      <diagonal/>
    </border>
    <border>
      <left style="medium">
        <color rgb="FFBFBFBF"/>
      </left>
      <right/>
      <top/>
      <bottom style="medium">
        <color rgb="FFBFBFBF"/>
      </bottom>
      <diagonal/>
    </border>
    <border>
      <left/>
      <right/>
      <top/>
      <bottom style="medium">
        <color rgb="FFBFBFBF"/>
      </bottom>
      <diagonal/>
    </border>
    <border>
      <left style="medium">
        <color rgb="FFBFBFBF"/>
      </left>
      <right/>
      <top/>
      <bottom/>
      <diagonal/>
    </border>
    <border>
      <left/>
      <right style="medium">
        <color rgb="FFBFBFBF"/>
      </right>
      <top/>
      <bottom/>
      <diagonal/>
    </border>
    <border>
      <left style="medium">
        <color rgb="FFBFBFBF"/>
      </left>
      <right style="medium">
        <color rgb="FFBFBFBF"/>
      </right>
      <top/>
      <bottom style="double">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rgb="FFBFBFBF"/>
      </top>
      <bottom style="medium">
        <color theme="0"/>
      </bottom>
      <diagonal/>
    </border>
    <border>
      <left style="medium">
        <color rgb="FFBFBFBF"/>
      </left>
      <right style="medium">
        <color rgb="FFBFBFBF"/>
      </right>
      <top style="medium">
        <color theme="0"/>
      </top>
      <bottom/>
      <diagonal/>
    </border>
    <border>
      <left style="medium">
        <color rgb="FFBFBFBF"/>
      </left>
      <right style="medium">
        <color rgb="FFBFBFBF"/>
      </right>
      <top style="medium">
        <color theme="0"/>
      </top>
      <bottom style="medium">
        <color theme="0"/>
      </bottom>
      <diagonal/>
    </border>
    <border>
      <left style="medium">
        <color rgb="FFBFBFBF"/>
      </left>
      <right style="medium">
        <color rgb="FFBFBFBF"/>
      </right>
      <top style="medium">
        <color theme="0"/>
      </top>
      <bottom style="medium">
        <color rgb="FFBFBFBF"/>
      </bottom>
      <diagonal/>
    </border>
    <border>
      <left/>
      <right style="medium">
        <color rgb="FFBFBFBF"/>
      </right>
      <top style="medium">
        <color theme="0"/>
      </top>
      <bottom style="medium">
        <color rgb="FFBFBFBF"/>
      </bottom>
      <diagonal/>
    </border>
    <border>
      <left style="medium">
        <color rgb="FFBFBFBF"/>
      </left>
      <right style="medium">
        <color theme="0"/>
      </right>
      <top style="medium">
        <color theme="0"/>
      </top>
      <bottom style="medium">
        <color rgb="FFBFBFBF"/>
      </bottom>
      <diagonal/>
    </border>
    <border>
      <left/>
      <right style="medium">
        <color rgb="FFBFBFBF"/>
      </right>
      <top style="medium">
        <color theme="0"/>
      </top>
      <bottom/>
      <diagonal/>
    </border>
    <border>
      <left style="medium">
        <color rgb="FFBFBFBF"/>
      </left>
      <right style="medium">
        <color theme="0"/>
      </right>
      <top style="medium">
        <color theme="0"/>
      </top>
      <bottom/>
      <diagonal/>
    </border>
    <border>
      <left style="medium">
        <color theme="0"/>
      </left>
      <right style="medium">
        <color theme="0"/>
      </right>
      <top/>
      <bottom style="medium">
        <color theme="0"/>
      </bottom>
      <diagonal/>
    </border>
    <border>
      <left style="medium">
        <color rgb="FFBFBFBF"/>
      </left>
      <right style="medium">
        <color rgb="FFBFBFBF"/>
      </right>
      <top style="thin">
        <color indexed="64"/>
      </top>
      <bottom style="double">
        <color indexed="64"/>
      </bottom>
      <diagonal/>
    </border>
    <border>
      <left/>
      <right style="medium">
        <color rgb="FFBFBFBF"/>
      </right>
      <top style="thin">
        <color indexed="64"/>
      </top>
      <bottom style="double">
        <color indexed="64"/>
      </bottom>
      <diagonal/>
    </border>
    <border>
      <left style="medium">
        <color rgb="FFBFBFBF"/>
      </left>
      <right style="medium">
        <color rgb="FFBFBFBF"/>
      </right>
      <top style="thin">
        <color indexed="64"/>
      </top>
      <bottom style="thin">
        <color indexed="64"/>
      </bottom>
      <diagonal/>
    </border>
    <border>
      <left/>
      <right style="medium">
        <color rgb="FFBFBFBF"/>
      </right>
      <top style="thin">
        <color indexed="64"/>
      </top>
      <bottom style="thin">
        <color indexed="64"/>
      </bottom>
      <diagonal/>
    </border>
    <border>
      <left style="medium">
        <color rgb="FFBFBFBF"/>
      </left>
      <right style="medium">
        <color rgb="FFBFBFBF"/>
      </right>
      <top style="medium">
        <color rgb="FFBFBFBF"/>
      </top>
      <bottom style="thin">
        <color indexed="64"/>
      </bottom>
      <diagonal/>
    </border>
    <border>
      <left/>
      <right style="medium">
        <color rgb="FFBFBFBF"/>
      </right>
      <top style="medium">
        <color rgb="FFBFBFBF"/>
      </top>
      <bottom style="thin">
        <color indexed="64"/>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24994659260841701"/>
      </left>
      <right style="medium">
        <color theme="0" tint="-0.24994659260841701"/>
      </right>
      <top style="medium">
        <color theme="0" tint="-0.24994659260841701"/>
      </top>
      <bottom style="thin">
        <color indexed="64"/>
      </bottom>
      <diagonal/>
    </border>
    <border>
      <left style="thin">
        <color indexed="64"/>
      </left>
      <right style="medium">
        <color rgb="FFBFBFBF"/>
      </right>
      <top style="medium">
        <color rgb="FFBFBFBF"/>
      </top>
      <bottom style="medium">
        <color rgb="FFBFBFBF"/>
      </bottom>
      <diagonal/>
    </border>
    <border>
      <left style="medium">
        <color rgb="FFBFBFBF"/>
      </left>
      <right style="medium">
        <color rgb="FFBFBFBF"/>
      </right>
      <top/>
      <bottom style="thin">
        <color indexed="64"/>
      </bottom>
      <diagonal/>
    </border>
    <border>
      <left/>
      <right style="medium">
        <color rgb="FFBFBFBF"/>
      </right>
      <top/>
      <bottom style="thin">
        <color indexed="64"/>
      </bottom>
      <diagonal/>
    </border>
    <border>
      <left style="medium">
        <color rgb="FFD9D9D9"/>
      </left>
      <right style="medium">
        <color rgb="FFD9D9D9"/>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medium">
        <color theme="0" tint="-0.24994659260841701"/>
      </left>
      <right style="medium">
        <color theme="0" tint="-0.24994659260841701"/>
      </right>
      <top style="medium">
        <color theme="0" tint="-0.24994659260841701"/>
      </top>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thin">
        <color indexed="64"/>
      </bottom>
      <diagonal/>
    </border>
    <border>
      <left style="medium">
        <color theme="0" tint="-0.34998626667073579"/>
      </left>
      <right style="medium">
        <color theme="0" tint="-0.34998626667073579"/>
      </right>
      <top style="thin">
        <color indexed="64"/>
      </top>
      <bottom style="thin">
        <color indexed="64"/>
      </bottom>
      <diagonal/>
    </border>
    <border>
      <left style="medium">
        <color theme="0" tint="-0.34998626667073579"/>
      </left>
      <right style="medium">
        <color theme="0" tint="-0.34998626667073579"/>
      </right>
      <top/>
      <bottom style="medium">
        <color theme="0" tint="-0.34998626667073579"/>
      </bottom>
      <diagonal/>
    </border>
    <border>
      <left/>
      <right/>
      <top style="medium">
        <color theme="0" tint="-0.34998626667073579"/>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24994659260841701"/>
      </left>
      <right style="medium">
        <color rgb="FFBFBFBF"/>
      </right>
      <top style="thin">
        <color indexed="64"/>
      </top>
      <bottom style="thin">
        <color indexed="64"/>
      </bottom>
      <diagonal/>
    </border>
    <border>
      <left/>
      <right style="medium">
        <color theme="0" tint="-0.24994659260841701"/>
      </right>
      <top style="thin">
        <color indexed="64"/>
      </top>
      <bottom style="thin">
        <color indexed="64"/>
      </bottom>
      <diagonal/>
    </border>
    <border>
      <left style="medium">
        <color theme="0" tint="-0.24994659260841701"/>
      </left>
      <right style="medium">
        <color rgb="FFBFBFBF"/>
      </right>
      <top/>
      <bottom style="double">
        <color indexed="64"/>
      </bottom>
      <diagonal/>
    </border>
    <border>
      <left/>
      <right style="medium">
        <color theme="0" tint="-0.24994659260841701"/>
      </right>
      <top/>
      <bottom style="double">
        <color indexed="64"/>
      </bottom>
      <diagonal/>
    </border>
    <border>
      <left style="medium">
        <color rgb="FFBFBFBF"/>
      </left>
      <right style="medium">
        <color rgb="FFBFBFBF"/>
      </right>
      <top style="thin">
        <color rgb="FF262626"/>
      </top>
      <bottom style="double">
        <color rgb="FF262626"/>
      </bottom>
      <diagonal/>
    </border>
    <border>
      <left style="medium">
        <color rgb="FFBFBFBF"/>
      </left>
      <right style="medium">
        <color rgb="FFBFBFBF"/>
      </right>
      <top style="double">
        <color auto="1"/>
      </top>
      <bottom style="double">
        <color auto="1"/>
      </bottom>
      <diagonal/>
    </border>
    <border>
      <left style="medium">
        <color rgb="FFBFBFBF"/>
      </left>
      <right style="medium">
        <color rgb="FFBFBFBF"/>
      </right>
      <top style="thin">
        <color auto="1"/>
      </top>
      <bottom/>
      <diagonal/>
    </border>
    <border>
      <left/>
      <right style="medium">
        <color rgb="FFD9D9D9"/>
      </right>
      <top style="thin">
        <color auto="1"/>
      </top>
      <bottom style="double">
        <color auto="1"/>
      </bottom>
      <diagonal/>
    </border>
    <border>
      <left style="medium">
        <color rgb="FFD9D9D9"/>
      </left>
      <right/>
      <top/>
      <bottom/>
      <diagonal/>
    </border>
    <border>
      <left style="medium">
        <color rgb="FFD9D9D9"/>
      </left>
      <right/>
      <top/>
      <bottom style="medium">
        <color rgb="FFBFBFBF"/>
      </bottom>
      <diagonal/>
    </border>
    <border>
      <left style="medium">
        <color theme="0"/>
      </left>
      <right style="medium">
        <color theme="0"/>
      </right>
      <top style="medium">
        <color rgb="FFBFBFBF"/>
      </top>
      <bottom/>
      <diagonal/>
    </border>
    <border>
      <left style="medium">
        <color theme="0"/>
      </left>
      <right style="medium">
        <color theme="0"/>
      </right>
      <top/>
      <bottom/>
      <diagonal/>
    </border>
    <border>
      <left style="medium">
        <color theme="0" tint="-0.24994659260841701"/>
      </left>
      <right style="medium">
        <color rgb="FFBFBFBF"/>
      </right>
      <top style="medium">
        <color rgb="FFBFBFBF"/>
      </top>
      <bottom style="thin">
        <color indexed="64"/>
      </bottom>
      <diagonal/>
    </border>
    <border>
      <left/>
      <right style="medium">
        <color theme="0" tint="-0.24994659260841701"/>
      </right>
      <top style="medium">
        <color rgb="FFBFBFBF"/>
      </top>
      <bottom style="thin">
        <color indexed="64"/>
      </bottom>
      <diagonal/>
    </border>
    <border>
      <left style="medium">
        <color theme="0" tint="-0.24994659260841701"/>
      </left>
      <right style="medium">
        <color theme="0" tint="-0.24994659260841701"/>
      </right>
      <top style="thin">
        <color indexed="64"/>
      </top>
      <bottom style="medium">
        <color indexed="64"/>
      </bottom>
      <diagonal/>
    </border>
    <border>
      <left style="medium">
        <color theme="0" tint="-0.24994659260841701"/>
      </left>
      <right style="medium">
        <color rgb="FFBFBFBF"/>
      </right>
      <top style="thin">
        <color indexed="64"/>
      </top>
      <bottom style="medium">
        <color indexed="64"/>
      </bottom>
      <diagonal/>
    </border>
    <border>
      <left/>
      <right style="medium">
        <color theme="0" tint="-0.24994659260841701"/>
      </right>
      <top style="thin">
        <color indexed="64"/>
      </top>
      <bottom style="medium">
        <color indexed="64"/>
      </bottom>
      <diagonal/>
    </border>
    <border>
      <left/>
      <right style="medium">
        <color theme="0" tint="-0.24994659260841701"/>
      </right>
      <top/>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24994659260841701"/>
      </left>
      <right style="medium">
        <color theme="0" tint="-0.24994659260841701"/>
      </right>
      <top style="medium">
        <color rgb="FFBFBFBF"/>
      </top>
      <bottom style="medium">
        <color rgb="FFBFBFBF"/>
      </bottom>
      <diagonal/>
    </border>
    <border>
      <left style="medium">
        <color theme="0" tint="-0.34998626667073579"/>
      </left>
      <right/>
      <top style="medium">
        <color theme="0" tint="-0.34998626667073579"/>
      </top>
      <bottom style="medium">
        <color theme="0" tint="-0.24994659260841701"/>
      </bottom>
      <diagonal/>
    </border>
    <border>
      <left/>
      <right style="medium">
        <color theme="0" tint="-0.24994659260841701"/>
      </right>
      <top style="medium">
        <color theme="0" tint="-0.34998626667073579"/>
      </top>
      <bottom style="medium">
        <color theme="0" tint="-0.24994659260841701"/>
      </bottom>
      <diagonal/>
    </border>
    <border>
      <left/>
      <right style="thin">
        <color theme="0"/>
      </right>
      <top/>
      <bottom style="thin">
        <color theme="0"/>
      </bottom>
      <diagonal/>
    </border>
    <border>
      <left style="thin">
        <color theme="0"/>
      </left>
      <right/>
      <top/>
      <bottom style="thin">
        <color theme="0"/>
      </bottom>
      <diagonal/>
    </border>
    <border>
      <left style="medium">
        <color rgb="FFBFBFBF"/>
      </left>
      <right style="medium">
        <color rgb="FFD9D9D9"/>
      </right>
      <top style="thin">
        <color indexed="64"/>
      </top>
      <bottom style="double">
        <color indexed="64"/>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style="thin">
        <color auto="1"/>
      </left>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medium">
        <color rgb="FFBFBFBF"/>
      </right>
      <top style="medium">
        <color theme="0" tint="-0.24994659260841701"/>
      </top>
      <bottom style="medium">
        <color rgb="FFBFBFBF"/>
      </bottom>
      <diagonal/>
    </border>
    <border>
      <left style="medium">
        <color rgb="FFBFBFBF"/>
      </left>
      <right style="medium">
        <color rgb="FFBFBFBF"/>
      </right>
      <top style="medium">
        <color theme="0" tint="-0.24994659260841701"/>
      </top>
      <bottom style="medium">
        <color rgb="FFBFBFBF"/>
      </bottom>
      <diagonal/>
    </border>
    <border>
      <left/>
      <right style="medium">
        <color rgb="FFBFBFBF"/>
      </right>
      <top style="medium">
        <color theme="0" tint="-0.24994659260841701"/>
      </top>
      <bottom style="medium">
        <color rgb="FFBFBFBF"/>
      </bottom>
      <diagonal/>
    </border>
    <border>
      <left style="medium">
        <color theme="0" tint="-0.24994659260841701"/>
      </left>
      <right style="medium">
        <color rgb="FFBFBFBF"/>
      </right>
      <top/>
      <bottom style="medium">
        <color rgb="FFBFBFBF"/>
      </bottom>
      <diagonal/>
    </border>
    <border>
      <left/>
      <right style="medium">
        <color rgb="FFBFBFBF"/>
      </right>
      <top/>
      <bottom style="medium">
        <color theme="0"/>
      </bottom>
      <diagonal/>
    </border>
    <border>
      <left style="medium">
        <color theme="0" tint="-0.34998626667073579"/>
      </left>
      <right/>
      <top/>
      <bottom/>
      <diagonal/>
    </border>
    <border>
      <left/>
      <right style="medium">
        <color theme="0" tint="-0.34998626667073579"/>
      </right>
      <top/>
      <bottom/>
      <diagonal/>
    </border>
    <border>
      <left style="thin">
        <color rgb="FFBFBFBF"/>
      </left>
      <right style="medium">
        <color rgb="FFBFBFBF"/>
      </right>
      <top style="medium">
        <color rgb="FFBFBFBF"/>
      </top>
      <bottom style="thin">
        <color rgb="FFBFBFBF"/>
      </bottom>
      <diagonal/>
    </border>
    <border>
      <left style="medium">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medium">
        <color rgb="FFBFBFBF"/>
      </left>
      <right style="thin">
        <color rgb="FFBFBFBF"/>
      </right>
      <top style="thin">
        <color rgb="FFBFBFBF"/>
      </top>
      <bottom style="thin">
        <color indexed="64"/>
      </bottom>
      <diagonal/>
    </border>
    <border>
      <left style="thin">
        <color rgb="FFBFBFBF"/>
      </left>
      <right style="medium">
        <color rgb="FFBFBFBF"/>
      </right>
      <top style="thin">
        <color rgb="FFBFBFBF"/>
      </top>
      <bottom style="thin">
        <color indexed="64"/>
      </bottom>
      <diagonal/>
    </border>
    <border>
      <left style="medium">
        <color theme="0" tint="-0.24994659260841701"/>
      </left>
      <right style="medium">
        <color theme="0" tint="-0.24994659260841701"/>
      </right>
      <top style="medium">
        <color theme="0" tint="-0.24994659260841701"/>
      </top>
      <bottom style="medium">
        <color rgb="FFBFBFBF"/>
      </bottom>
      <diagonal/>
    </border>
    <border>
      <left style="medium">
        <color rgb="FFBFBFBF"/>
      </left>
      <right style="medium">
        <color theme="0" tint="-0.24994659260841701"/>
      </right>
      <top style="medium">
        <color rgb="FFBFBFBF"/>
      </top>
      <bottom style="thin">
        <color indexed="64"/>
      </bottom>
      <diagonal/>
    </border>
    <border>
      <left style="medium">
        <color rgb="FFBFBFBF"/>
      </left>
      <right style="medium">
        <color theme="0" tint="-0.24994659260841701"/>
      </right>
      <top/>
      <bottom style="thin">
        <color indexed="64"/>
      </bottom>
      <diagonal/>
    </border>
    <border>
      <left style="medium">
        <color theme="0"/>
      </left>
      <right style="medium">
        <color theme="0"/>
      </right>
      <top/>
      <bottom style="medium">
        <color rgb="FFBFBFBF"/>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theme="0" tint="-0.24994659260841701"/>
      </bottom>
      <diagonal/>
    </border>
    <border>
      <left style="thin">
        <color theme="0"/>
      </left>
      <right style="thin">
        <color theme="0"/>
      </right>
      <top/>
      <bottom style="medium">
        <color theme="0" tint="-0.24994659260841701"/>
      </bottom>
      <diagonal/>
    </border>
    <border>
      <left style="medium">
        <color rgb="FFBFBFBF"/>
      </left>
      <right style="medium">
        <color rgb="FFD9D9D9"/>
      </right>
      <top style="thin">
        <color indexed="64"/>
      </top>
      <bottom style="thin">
        <color indexed="64"/>
      </bottom>
      <diagonal/>
    </border>
    <border>
      <left/>
      <right style="medium">
        <color rgb="FFD9D9D9"/>
      </right>
      <top style="thin">
        <color indexed="64"/>
      </top>
      <bottom style="thin">
        <color indexed="64"/>
      </bottom>
      <diagonal/>
    </border>
    <border>
      <left style="medium">
        <color rgb="FFBFBFBF"/>
      </left>
      <right style="medium">
        <color rgb="FFD9D9D9"/>
      </right>
      <top/>
      <bottom style="thin">
        <color indexed="64"/>
      </bottom>
      <diagonal/>
    </border>
    <border>
      <left style="medium">
        <color theme="0"/>
      </left>
      <right style="medium">
        <color theme="0"/>
      </right>
      <top style="medium">
        <color theme="0"/>
      </top>
      <bottom style="medium">
        <color rgb="FFBFBFBF"/>
      </bottom>
      <diagonal/>
    </border>
    <border>
      <left/>
      <right/>
      <top/>
      <bottom style="thin">
        <color theme="0"/>
      </bottom>
      <diagonal/>
    </border>
    <border>
      <left style="medium">
        <color theme="0" tint="-0.24994659260841701"/>
      </left>
      <right style="medium">
        <color theme="0" tint="-0.24994659260841701"/>
      </right>
      <top/>
      <bottom style="medium">
        <color indexed="64"/>
      </bottom>
      <diagonal/>
    </border>
    <border>
      <left style="medium">
        <color theme="0" tint="-0.24994659260841701"/>
      </left>
      <right style="medium">
        <color theme="0" tint="-0.24994659260841701"/>
      </right>
      <top style="medium">
        <color rgb="FFBFBFBF"/>
      </top>
      <bottom style="thin">
        <color indexed="64"/>
      </bottom>
      <diagonal/>
    </border>
    <border>
      <left style="medium">
        <color theme="0" tint="-0.24994659260841701"/>
      </left>
      <right style="medium">
        <color rgb="FFBFBFBF"/>
      </right>
      <top/>
      <bottom style="thin">
        <color indexed="64"/>
      </bottom>
      <diagonal/>
    </border>
    <border>
      <left style="medium">
        <color theme="0" tint="-0.24994659260841701"/>
      </left>
      <right style="medium">
        <color rgb="FFBFBFBF"/>
      </right>
      <top/>
      <bottom style="medium">
        <color indexed="64"/>
      </bottom>
      <diagonal/>
    </border>
    <border>
      <left style="medium">
        <color theme="0"/>
      </left>
      <right/>
      <top style="medium">
        <color theme="0" tint="-0.34998626667073579"/>
      </top>
      <bottom style="medium">
        <color theme="0"/>
      </bottom>
      <diagonal/>
    </border>
    <border>
      <left style="medium">
        <color theme="0" tint="-0.34998626667073579"/>
      </left>
      <right style="medium">
        <color theme="0" tint="-0.34998626667073579"/>
      </right>
      <top/>
      <bottom style="double">
        <color indexed="64"/>
      </bottom>
      <diagonal/>
    </border>
    <border>
      <left/>
      <right style="medium">
        <color theme="0" tint="-0.24994659260841701"/>
      </right>
      <top/>
      <bottom style="thin">
        <color indexed="64"/>
      </bottom>
      <diagonal/>
    </border>
    <border>
      <left style="medium">
        <color rgb="FFBFBFBF"/>
      </left>
      <right style="thin">
        <color auto="1"/>
      </right>
      <top/>
      <bottom style="double">
        <color indexed="64"/>
      </bottom>
      <diagonal/>
    </border>
    <border>
      <left/>
      <right style="thin">
        <color theme="0"/>
      </right>
      <top style="medium">
        <color rgb="FFBFBFBF"/>
      </top>
      <bottom style="medium">
        <color theme="0"/>
      </bottom>
      <diagonal/>
    </border>
    <border>
      <left/>
      <right style="thin">
        <color theme="0"/>
      </right>
      <top style="medium">
        <color theme="0"/>
      </top>
      <bottom style="medium">
        <color theme="0"/>
      </bottom>
      <diagonal/>
    </border>
    <border>
      <left style="medium">
        <color rgb="FFBFBFBF"/>
      </left>
      <right/>
      <top/>
      <bottom style="double">
        <color indexed="64"/>
      </bottom>
      <diagonal/>
    </border>
    <border>
      <left style="medium">
        <color rgb="FFBFBFBF"/>
      </left>
      <right style="medium">
        <color rgb="FFBFBFBF"/>
      </right>
      <top style="thin">
        <color indexed="64"/>
      </top>
      <bottom style="medium">
        <color rgb="FFBFBFBF"/>
      </bottom>
      <diagonal/>
    </border>
    <border>
      <left style="medium">
        <color rgb="FFD9D9D9"/>
      </left>
      <right style="medium">
        <color rgb="FFBFBFBF"/>
      </right>
      <top style="thin">
        <color indexed="64"/>
      </top>
      <bottom/>
      <diagonal/>
    </border>
    <border>
      <left/>
      <right style="medium">
        <color rgb="FFBFBFBF"/>
      </right>
      <top style="thin">
        <color indexed="64"/>
      </top>
      <bottom style="medium">
        <color rgb="FFBFBFBF"/>
      </bottom>
      <diagonal/>
    </border>
    <border>
      <left style="medium">
        <color rgb="FFD9D9D9"/>
      </left>
      <right style="medium">
        <color rgb="FFBFBFBF"/>
      </right>
      <top style="thin">
        <color indexed="64"/>
      </top>
      <bottom style="thin">
        <color indexed="64"/>
      </bottom>
      <diagonal/>
    </border>
    <border>
      <left/>
      <right style="thin">
        <color indexed="64"/>
      </right>
      <top style="medium">
        <color rgb="FFBFBFBF"/>
      </top>
      <bottom style="medium">
        <color rgb="FFBFBFBF"/>
      </bottom>
      <diagonal/>
    </border>
    <border>
      <left style="thin">
        <color indexed="64"/>
      </left>
      <right/>
      <top style="medium">
        <color rgb="FFBFBFBF"/>
      </top>
      <bottom/>
      <diagonal/>
    </border>
    <border>
      <left style="medium">
        <color rgb="FFBFBFBF"/>
      </left>
      <right/>
      <top style="medium">
        <color theme="0"/>
      </top>
      <bottom style="medium">
        <color rgb="FFBFBFBF"/>
      </bottom>
      <diagonal/>
    </border>
    <border>
      <left style="medium">
        <color rgb="FFD9D9D9"/>
      </left>
      <right/>
      <top style="medium">
        <color rgb="FFBFBFBF"/>
      </top>
      <bottom/>
      <diagonal/>
    </border>
    <border>
      <left/>
      <right style="thin">
        <color indexed="64"/>
      </right>
      <top/>
      <bottom style="medium">
        <color rgb="FFBFBFBF"/>
      </bottom>
      <diagonal/>
    </border>
    <border>
      <left style="medium">
        <color rgb="FFBFBFBF"/>
      </left>
      <right/>
      <top style="medium">
        <color rgb="FFBFBFBF"/>
      </top>
      <bottom style="thin">
        <color indexed="64"/>
      </bottom>
      <diagonal/>
    </border>
    <border>
      <left style="medium">
        <color rgb="FFBFBFBF"/>
      </left>
      <right/>
      <top style="thin">
        <color indexed="64"/>
      </top>
      <bottom style="double">
        <color indexed="64"/>
      </bottom>
      <diagonal/>
    </border>
    <border>
      <left style="medium">
        <color theme="0" tint="-0.34998626667073579"/>
      </left>
      <right style="medium">
        <color theme="0" tint="-0.34998626667073579"/>
      </right>
      <top style="thin">
        <color indexed="64"/>
      </top>
      <bottom style="double">
        <color indexed="64"/>
      </bottom>
      <diagonal/>
    </border>
    <border>
      <left style="medium">
        <color theme="0" tint="-0.24994659260841701"/>
      </left>
      <right style="medium">
        <color rgb="FFBFBFBF"/>
      </right>
      <top style="thin">
        <color indexed="64"/>
      </top>
      <bottom style="double">
        <color indexed="64"/>
      </bottom>
      <diagonal/>
    </border>
    <border>
      <left/>
      <right style="thin">
        <color theme="0"/>
      </right>
      <top style="thin">
        <color theme="0"/>
      </top>
      <bottom/>
      <diagonal/>
    </border>
    <border>
      <left style="thin">
        <color theme="0"/>
      </left>
      <right/>
      <top/>
      <bottom/>
      <diagonal/>
    </border>
    <border>
      <left/>
      <right/>
      <top/>
      <bottom style="thin">
        <color theme="0" tint="-4.9989318521683403E-2"/>
      </bottom>
      <diagonal/>
    </border>
    <border>
      <left/>
      <right/>
      <top/>
      <bottom style="double">
        <color indexed="64"/>
      </bottom>
      <diagonal/>
    </border>
  </borders>
  <cellStyleXfs count="19">
    <xf numFmtId="0" fontId="0" fillId="0" borderId="0"/>
    <xf numFmtId="9" fontId="21" fillId="0" borderId="0" applyFont="0" applyFill="0" applyBorder="0" applyAlignment="0" applyProtection="0"/>
    <xf numFmtId="0" fontId="22" fillId="0" borderId="0" applyNumberFormat="0" applyFill="0" applyBorder="0" applyProtection="0">
      <alignment vertical="top" wrapText="1"/>
    </xf>
    <xf numFmtId="0" fontId="21" fillId="0" borderId="0"/>
    <xf numFmtId="0" fontId="23" fillId="0" borderId="0"/>
    <xf numFmtId="0" fontId="23" fillId="0" borderId="0"/>
    <xf numFmtId="0" fontId="23" fillId="0" borderId="0">
      <alignment vertical="center"/>
    </xf>
    <xf numFmtId="3" fontId="23" fillId="6" borderId="1" applyFont="0">
      <alignment horizontal="right" vertical="center"/>
      <protection locked="0"/>
    </xf>
    <xf numFmtId="0" fontId="34" fillId="0" borderId="0"/>
    <xf numFmtId="0" fontId="23" fillId="0" borderId="0">
      <alignment vertical="center"/>
    </xf>
    <xf numFmtId="43" fontId="21" fillId="0" borderId="0" applyFont="0" applyFill="0" applyBorder="0" applyAlignment="0" applyProtection="0"/>
    <xf numFmtId="0" fontId="82" fillId="0" borderId="0" applyNumberFormat="0" applyFill="0" applyBorder="0" applyAlignment="0" applyProtection="0"/>
    <xf numFmtId="0" fontId="83" fillId="10" borderId="64" applyFont="0" applyBorder="0">
      <alignment horizontal="center" wrapText="1"/>
    </xf>
    <xf numFmtId="0" fontId="84" fillId="10" borderId="107" applyNumberFormat="0" applyFill="0" applyBorder="0" applyAlignment="0" applyProtection="0">
      <alignment horizontal="left"/>
    </xf>
    <xf numFmtId="0" fontId="23" fillId="0" borderId="0"/>
    <xf numFmtId="0" fontId="23" fillId="0" borderId="0"/>
    <xf numFmtId="0" fontId="34" fillId="0" borderId="0"/>
    <xf numFmtId="0" fontId="23" fillId="0" borderId="0"/>
    <xf numFmtId="0" fontId="21" fillId="0" borderId="0"/>
  </cellStyleXfs>
  <cellXfs count="1428">
    <xf numFmtId="0" fontId="0" fillId="0" borderId="0" xfId="0"/>
    <xf numFmtId="0" fontId="46" fillId="4" borderId="0" xfId="0" applyFont="1" applyFill="1" applyAlignment="1" applyProtection="1">
      <alignment horizontal="left" vertical="center"/>
      <protection hidden="1"/>
    </xf>
    <xf numFmtId="0" fontId="0" fillId="4" borderId="0" xfId="0" applyFill="1" applyProtection="1">
      <protection hidden="1"/>
    </xf>
    <xf numFmtId="0" fontId="51" fillId="4" borderId="0" xfId="0" applyFont="1" applyFill="1" applyAlignment="1" applyProtection="1">
      <alignment horizontal="left" vertical="center"/>
      <protection hidden="1"/>
    </xf>
    <xf numFmtId="0" fontId="72" fillId="4" borderId="0" xfId="0" applyFont="1" applyFill="1" applyAlignment="1" applyProtection="1">
      <alignment horizontal="left" vertical="center"/>
      <protection hidden="1"/>
    </xf>
    <xf numFmtId="0" fontId="72" fillId="9" borderId="0" xfId="0" applyFont="1" applyFill="1" applyAlignment="1" applyProtection="1">
      <alignment horizontal="left" vertical="top"/>
      <protection hidden="1"/>
    </xf>
    <xf numFmtId="0" fontId="46" fillId="9" borderId="0" xfId="0" applyFont="1" applyFill="1" applyAlignment="1" applyProtection="1">
      <alignment horizontal="left" vertical="center"/>
      <protection hidden="1"/>
    </xf>
    <xf numFmtId="0" fontId="0" fillId="9" borderId="0" xfId="0" applyFill="1" applyProtection="1">
      <protection hidden="1"/>
    </xf>
    <xf numFmtId="0" fontId="72" fillId="9" borderId="0" xfId="0" applyFont="1" applyFill="1" applyAlignment="1" applyProtection="1">
      <alignment horizontal="left" vertical="center"/>
      <protection hidden="1"/>
    </xf>
    <xf numFmtId="0" fontId="73" fillId="4" borderId="0" xfId="0" applyFont="1" applyFill="1" applyAlignment="1" applyProtection="1">
      <alignment horizontal="right" vertical="center"/>
      <protection hidden="1"/>
    </xf>
    <xf numFmtId="17" fontId="46" fillId="4" borderId="0" xfId="0" quotePrefix="1" applyNumberFormat="1" applyFont="1" applyFill="1" applyAlignment="1" applyProtection="1">
      <alignment horizontal="left" vertical="center"/>
      <protection hidden="1"/>
    </xf>
    <xf numFmtId="0" fontId="29" fillId="8" borderId="0" xfId="0" applyFont="1" applyFill="1" applyProtection="1">
      <protection hidden="1"/>
    </xf>
    <xf numFmtId="0" fontId="29" fillId="4" borderId="0" xfId="0" applyFont="1" applyFill="1" applyProtection="1">
      <protection hidden="1"/>
    </xf>
    <xf numFmtId="0" fontId="27" fillId="4" borderId="0" xfId="0" applyFont="1" applyFill="1" applyAlignment="1" applyProtection="1">
      <alignment horizontal="center" vertical="center" wrapText="1"/>
      <protection hidden="1"/>
    </xf>
    <xf numFmtId="164" fontId="61" fillId="4" borderId="2" xfId="0" applyNumberFormat="1" applyFont="1" applyFill="1" applyBorder="1" applyAlignment="1" applyProtection="1">
      <alignment horizontal="center" vertical="center" wrapText="1"/>
      <protection hidden="1"/>
    </xf>
    <xf numFmtId="0" fontId="31" fillId="4" borderId="0" xfId="0" applyFont="1" applyFill="1" applyProtection="1">
      <protection hidden="1"/>
    </xf>
    <xf numFmtId="0" fontId="61" fillId="4" borderId="0" xfId="0" applyFont="1" applyFill="1" applyProtection="1">
      <protection hidden="1"/>
    </xf>
    <xf numFmtId="0" fontId="37" fillId="4" borderId="0" xfId="0" applyFont="1" applyFill="1" applyProtection="1">
      <protection hidden="1"/>
    </xf>
    <xf numFmtId="0" fontId="31" fillId="8" borderId="0" xfId="0" applyFont="1" applyFill="1" applyProtection="1">
      <protection hidden="1"/>
    </xf>
    <xf numFmtId="0" fontId="45" fillId="8" borderId="0" xfId="0" applyFont="1" applyFill="1" applyAlignment="1" applyProtection="1">
      <alignment horizontal="left" vertical="center"/>
      <protection hidden="1"/>
    </xf>
    <xf numFmtId="0" fontId="0" fillId="8" borderId="0" xfId="0" applyFill="1" applyProtection="1">
      <protection hidden="1"/>
    </xf>
    <xf numFmtId="0" fontId="0" fillId="0" borderId="0" xfId="0" applyProtection="1">
      <protection hidden="1"/>
    </xf>
    <xf numFmtId="0" fontId="27" fillId="0" borderId="0" xfId="0" applyFont="1" applyAlignment="1" applyProtection="1">
      <alignment horizontal="justify" vertical="center" wrapText="1"/>
      <protection hidden="1"/>
    </xf>
    <xf numFmtId="0" fontId="27" fillId="4" borderId="0" xfId="0" applyFont="1" applyFill="1" applyAlignment="1" applyProtection="1">
      <alignment vertical="center"/>
      <protection hidden="1"/>
    </xf>
    <xf numFmtId="0" fontId="27" fillId="4" borderId="0" xfId="0" applyFont="1" applyFill="1" applyAlignment="1" applyProtection="1">
      <alignment horizontal="justify" vertical="center"/>
      <protection hidden="1"/>
    </xf>
    <xf numFmtId="0" fontId="27" fillId="8" borderId="0" xfId="0" applyFont="1" applyFill="1" applyAlignment="1" applyProtection="1">
      <alignment horizontal="justify" vertical="center"/>
      <protection hidden="1"/>
    </xf>
    <xf numFmtId="0" fontId="27" fillId="0" borderId="0" xfId="0" applyFont="1" applyAlignment="1" applyProtection="1">
      <alignment horizontal="justify" vertical="center"/>
      <protection hidden="1"/>
    </xf>
    <xf numFmtId="0" fontId="0" fillId="0" borderId="99" xfId="0" applyBorder="1" applyProtection="1">
      <protection hidden="1"/>
    </xf>
    <xf numFmtId="0" fontId="0" fillId="0" borderId="100" xfId="0" applyBorder="1" applyProtection="1">
      <protection hidden="1"/>
    </xf>
    <xf numFmtId="0" fontId="0" fillId="0" borderId="37" xfId="0" applyBorder="1" applyProtection="1">
      <protection hidden="1"/>
    </xf>
    <xf numFmtId="0" fontId="0" fillId="0" borderId="35" xfId="0" applyBorder="1" applyProtection="1">
      <protection hidden="1"/>
    </xf>
    <xf numFmtId="0" fontId="45" fillId="8" borderId="0" xfId="0" applyFont="1" applyFill="1" applyAlignment="1" applyProtection="1">
      <alignment horizontal="right" vertical="center"/>
      <protection hidden="1"/>
    </xf>
    <xf numFmtId="0" fontId="0" fillId="4" borderId="0" xfId="0" applyFill="1" applyAlignment="1" applyProtection="1">
      <alignment wrapText="1"/>
      <protection hidden="1"/>
    </xf>
    <xf numFmtId="0" fontId="61" fillId="0" borderId="9" xfId="0" applyFont="1" applyBorder="1" applyAlignment="1" applyProtection="1">
      <alignment horizontal="center" vertical="center" wrapText="1"/>
      <protection hidden="1"/>
    </xf>
    <xf numFmtId="164" fontId="61" fillId="4" borderId="9" xfId="0" applyNumberFormat="1" applyFont="1" applyFill="1" applyBorder="1" applyAlignment="1" applyProtection="1">
      <alignment horizontal="center" vertical="center" wrapText="1"/>
      <protection hidden="1"/>
    </xf>
    <xf numFmtId="0" fontId="0" fillId="0" borderId="9" xfId="0" applyBorder="1" applyAlignment="1" applyProtection="1">
      <alignment vertical="center" wrapText="1"/>
      <protection hidden="1"/>
    </xf>
    <xf numFmtId="0" fontId="31" fillId="4" borderId="9" xfId="0" applyFont="1" applyFill="1" applyBorder="1" applyAlignment="1" applyProtection="1">
      <alignment horizontal="center" vertical="center" wrapText="1"/>
      <protection hidden="1"/>
    </xf>
    <xf numFmtId="0" fontId="61" fillId="4" borderId="9" xfId="0" applyFont="1" applyFill="1" applyBorder="1" applyAlignment="1" applyProtection="1">
      <alignment vertical="center" wrapText="1"/>
      <protection hidden="1"/>
    </xf>
    <xf numFmtId="168" fontId="61" fillId="0" borderId="9" xfId="10" applyNumberFormat="1" applyFont="1" applyBorder="1" applyAlignment="1" applyProtection="1">
      <alignment horizontal="right" vertical="center"/>
      <protection hidden="1"/>
    </xf>
    <xf numFmtId="168" fontId="61" fillId="0" borderId="9" xfId="10" applyNumberFormat="1" applyFont="1" applyFill="1" applyBorder="1" applyAlignment="1" applyProtection="1">
      <alignment horizontal="right" vertical="center" wrapText="1"/>
      <protection hidden="1"/>
    </xf>
    <xf numFmtId="1" fontId="61" fillId="0" borderId="9" xfId="0" applyNumberFormat="1" applyFont="1" applyBorder="1" applyAlignment="1" applyProtection="1">
      <alignment horizontal="right" vertical="top" wrapText="1"/>
      <protection hidden="1"/>
    </xf>
    <xf numFmtId="168" fontId="61" fillId="0" borderId="9" xfId="10" applyNumberFormat="1" applyFont="1" applyFill="1" applyBorder="1" applyAlignment="1" applyProtection="1">
      <alignment horizontal="right" vertical="top" wrapText="1"/>
      <protection hidden="1"/>
    </xf>
    <xf numFmtId="0" fontId="64" fillId="4" borderId="9" xfId="0" applyFont="1" applyFill="1" applyBorder="1" applyAlignment="1" applyProtection="1">
      <alignment horizontal="left" vertical="center" wrapText="1" indent="2"/>
      <protection hidden="1"/>
    </xf>
    <xf numFmtId="168" fontId="31" fillId="0" borderId="9" xfId="10" applyNumberFormat="1" applyFont="1" applyBorder="1" applyAlignment="1" applyProtection="1">
      <alignment horizontal="right" vertical="center"/>
      <protection hidden="1"/>
    </xf>
    <xf numFmtId="1" fontId="31" fillId="0" borderId="9" xfId="0" applyNumberFormat="1" applyFont="1" applyBorder="1" applyAlignment="1" applyProtection="1">
      <alignment horizontal="right" vertical="center" wrapText="1"/>
      <protection hidden="1"/>
    </xf>
    <xf numFmtId="168" fontId="31" fillId="0" borderId="9" xfId="10" applyNumberFormat="1" applyFont="1" applyBorder="1" applyAlignment="1" applyProtection="1">
      <alignment horizontal="right" vertical="center" wrapText="1"/>
      <protection hidden="1"/>
    </xf>
    <xf numFmtId="0" fontId="31" fillId="4" borderId="9" xfId="0" applyFont="1" applyFill="1" applyBorder="1" applyAlignment="1" applyProtection="1">
      <alignment vertical="center" wrapText="1"/>
      <protection hidden="1"/>
    </xf>
    <xf numFmtId="168" fontId="31" fillId="0" borderId="9" xfId="10" applyNumberFormat="1" applyFont="1" applyFill="1" applyBorder="1" applyAlignment="1" applyProtection="1">
      <alignment horizontal="right" vertical="center" wrapText="1"/>
      <protection hidden="1"/>
    </xf>
    <xf numFmtId="168" fontId="31" fillId="4" borderId="9" xfId="10" applyNumberFormat="1" applyFont="1" applyFill="1" applyBorder="1" applyAlignment="1" applyProtection="1">
      <alignment horizontal="right" vertical="center" wrapText="1"/>
      <protection hidden="1"/>
    </xf>
    <xf numFmtId="168" fontId="31" fillId="0" borderId="10" xfId="10" applyNumberFormat="1" applyFont="1" applyBorder="1" applyAlignment="1" applyProtection="1">
      <alignment horizontal="right" vertical="center" wrapText="1"/>
      <protection hidden="1"/>
    </xf>
    <xf numFmtId="0" fontId="61" fillId="0" borderId="9" xfId="0" applyFont="1" applyBorder="1" applyAlignment="1" applyProtection="1">
      <alignment vertical="center" wrapText="1"/>
      <protection hidden="1"/>
    </xf>
    <xf numFmtId="168" fontId="61" fillId="0" borderId="47" xfId="10" applyNumberFormat="1" applyFont="1" applyBorder="1" applyAlignment="1" applyProtection="1">
      <alignment horizontal="right" vertical="center"/>
      <protection hidden="1"/>
    </xf>
    <xf numFmtId="0" fontId="57" fillId="4" borderId="9" xfId="0" applyFont="1" applyFill="1" applyBorder="1" applyAlignment="1" applyProtection="1">
      <alignment horizontal="left" vertical="center" wrapText="1" indent="2"/>
      <protection hidden="1"/>
    </xf>
    <xf numFmtId="0" fontId="31" fillId="0" borderId="9" xfId="0" applyFont="1" applyBorder="1" applyAlignment="1" applyProtection="1">
      <alignment horizontal="center" vertical="center" wrapText="1"/>
      <protection hidden="1"/>
    </xf>
    <xf numFmtId="0" fontId="64" fillId="0" borderId="9" xfId="0" applyFont="1" applyBorder="1" applyAlignment="1" applyProtection="1">
      <alignment horizontal="left" vertical="center" wrapText="1" indent="4"/>
      <protection hidden="1"/>
    </xf>
    <xf numFmtId="0" fontId="64" fillId="0" borderId="9" xfId="0" applyFont="1" applyBorder="1" applyAlignment="1" applyProtection="1">
      <alignment horizontal="left" vertical="center" wrapText="1" indent="2"/>
      <protection hidden="1"/>
    </xf>
    <xf numFmtId="0" fontId="61" fillId="4" borderId="9" xfId="0" applyFont="1" applyFill="1" applyBorder="1" applyAlignment="1" applyProtection="1">
      <alignment horizontal="center" vertical="center" wrapText="1"/>
      <protection hidden="1"/>
    </xf>
    <xf numFmtId="168" fontId="61" fillId="0" borderId="9" xfId="10" applyNumberFormat="1" applyFont="1" applyBorder="1" applyAlignment="1" applyProtection="1">
      <alignment horizontal="right" vertical="center" wrapText="1"/>
      <protection hidden="1"/>
    </xf>
    <xf numFmtId="168" fontId="31" fillId="0" borderId="12" xfId="10" applyNumberFormat="1" applyFont="1" applyBorder="1" applyAlignment="1" applyProtection="1">
      <alignment horizontal="right" vertical="center" wrapText="1"/>
      <protection hidden="1"/>
    </xf>
    <xf numFmtId="168" fontId="31" fillId="4" borderId="12" xfId="10" applyNumberFormat="1" applyFont="1" applyFill="1" applyBorder="1" applyAlignment="1" applyProtection="1">
      <alignment horizontal="right" vertical="center" wrapText="1"/>
      <protection hidden="1"/>
    </xf>
    <xf numFmtId="168" fontId="53" fillId="4" borderId="9" xfId="10" applyNumberFormat="1" applyFont="1" applyFill="1" applyBorder="1" applyAlignment="1" applyProtection="1">
      <alignment horizontal="right" vertical="center" wrapText="1"/>
      <protection hidden="1"/>
    </xf>
    <xf numFmtId="168" fontId="61" fillId="4" borderId="9" xfId="10" applyNumberFormat="1" applyFont="1" applyFill="1" applyBorder="1" applyAlignment="1" applyProtection="1">
      <alignment horizontal="right" vertical="center" wrapText="1"/>
      <protection hidden="1"/>
    </xf>
    <xf numFmtId="168" fontId="61" fillId="4" borderId="10" xfId="10" quotePrefix="1" applyNumberFormat="1" applyFont="1" applyFill="1" applyBorder="1" applyAlignment="1" applyProtection="1">
      <alignment horizontal="right" vertical="center" wrapText="1"/>
      <protection hidden="1"/>
    </xf>
    <xf numFmtId="168" fontId="61" fillId="0" borderId="82" xfId="10" applyNumberFormat="1" applyFont="1" applyBorder="1" applyAlignment="1" applyProtection="1">
      <alignment horizontal="right" vertical="center"/>
      <protection hidden="1"/>
    </xf>
    <xf numFmtId="9" fontId="61" fillId="0" borderId="81" xfId="1" applyFont="1" applyBorder="1" applyAlignment="1" applyProtection="1">
      <alignment horizontal="right" vertical="center"/>
      <protection hidden="1"/>
    </xf>
    <xf numFmtId="0" fontId="31" fillId="4" borderId="0" xfId="0" applyFont="1" applyFill="1" applyAlignment="1" applyProtection="1">
      <alignment horizontal="right"/>
      <protection hidden="1"/>
    </xf>
    <xf numFmtId="0" fontId="29" fillId="4" borderId="0" xfId="0" applyFont="1" applyFill="1" applyAlignment="1" applyProtection="1">
      <alignment wrapText="1"/>
      <protection hidden="1"/>
    </xf>
    <xf numFmtId="0" fontId="29" fillId="8" borderId="0" xfId="0" applyFont="1" applyFill="1" applyAlignment="1" applyProtection="1">
      <alignment wrapText="1"/>
      <protection hidden="1"/>
    </xf>
    <xf numFmtId="0" fontId="53" fillId="4" borderId="9" xfId="0" applyFont="1" applyFill="1" applyBorder="1" applyAlignment="1" applyProtection="1">
      <alignment vertical="center" wrapText="1"/>
      <protection hidden="1"/>
    </xf>
    <xf numFmtId="0" fontId="53" fillId="4" borderId="9" xfId="0" applyFont="1" applyFill="1" applyBorder="1" applyAlignment="1" applyProtection="1">
      <alignment horizontal="justify" vertical="center" wrapText="1"/>
      <protection hidden="1"/>
    </xf>
    <xf numFmtId="0" fontId="53" fillId="4" borderId="9" xfId="0" applyFont="1" applyFill="1" applyBorder="1" applyAlignment="1" applyProtection="1">
      <alignment horizontal="center" vertical="center"/>
      <protection hidden="1"/>
    </xf>
    <xf numFmtId="0" fontId="31" fillId="4" borderId="0" xfId="0" applyFont="1" applyFill="1" applyAlignment="1" applyProtection="1">
      <alignment horizontal="center" vertical="center" wrapText="1"/>
      <protection hidden="1"/>
    </xf>
    <xf numFmtId="0" fontId="53" fillId="4" borderId="0" xfId="0" applyFont="1" applyFill="1" applyAlignment="1" applyProtection="1">
      <alignment vertical="center" wrapText="1"/>
      <protection hidden="1"/>
    </xf>
    <xf numFmtId="0" fontId="50" fillId="4" borderId="0" xfId="0" applyFont="1" applyFill="1" applyAlignment="1" applyProtection="1">
      <alignment horizontal="left" vertical="center"/>
      <protection hidden="1"/>
    </xf>
    <xf numFmtId="0" fontId="48" fillId="4" borderId="0" xfId="0" applyFont="1" applyFill="1" applyAlignment="1" applyProtection="1">
      <alignment horizontal="left" vertical="center"/>
      <protection hidden="1"/>
    </xf>
    <xf numFmtId="37" fontId="14" fillId="4" borderId="9" xfId="0" applyNumberFormat="1" applyFont="1" applyFill="1" applyBorder="1" applyAlignment="1" applyProtection="1">
      <alignment horizontal="center" vertical="center"/>
      <protection hidden="1"/>
    </xf>
    <xf numFmtId="0" fontId="55" fillId="4" borderId="9" xfId="0" applyFont="1" applyFill="1" applyBorder="1" applyAlignment="1" applyProtection="1">
      <alignment horizontal="center" vertical="center" wrapText="1"/>
      <protection hidden="1"/>
    </xf>
    <xf numFmtId="0" fontId="31" fillId="4" borderId="9" xfId="0" applyFont="1" applyFill="1" applyBorder="1" applyAlignment="1" applyProtection="1">
      <alignment horizontal="center"/>
      <protection hidden="1"/>
    </xf>
    <xf numFmtId="0" fontId="29" fillId="4" borderId="0" xfId="0" applyFont="1" applyFill="1" applyAlignment="1" applyProtection="1">
      <alignment horizontal="center"/>
      <protection hidden="1"/>
    </xf>
    <xf numFmtId="0" fontId="63" fillId="4" borderId="9" xfId="0" applyFont="1" applyFill="1" applyBorder="1" applyAlignment="1" applyProtection="1">
      <alignment horizontal="left" vertical="center" wrapText="1"/>
      <protection hidden="1"/>
    </xf>
    <xf numFmtId="0" fontId="63" fillId="4" borderId="9" xfId="0" applyFont="1" applyFill="1" applyBorder="1" applyAlignment="1" applyProtection="1">
      <alignment horizontal="center" vertical="center" wrapText="1"/>
      <protection hidden="1"/>
    </xf>
    <xf numFmtId="165" fontId="55" fillId="4" borderId="9" xfId="0" applyNumberFormat="1" applyFont="1" applyFill="1" applyBorder="1" applyAlignment="1" applyProtection="1">
      <alignment horizontal="center" vertical="center" wrapText="1"/>
      <protection hidden="1"/>
    </xf>
    <xf numFmtId="0" fontId="31" fillId="4" borderId="9" xfId="0" applyFont="1" applyFill="1" applyBorder="1" applyAlignment="1" applyProtection="1">
      <alignment vertical="top"/>
      <protection hidden="1"/>
    </xf>
    <xf numFmtId="0" fontId="31" fillId="4" borderId="9" xfId="0" applyFont="1" applyFill="1" applyBorder="1" applyProtection="1">
      <protection hidden="1"/>
    </xf>
    <xf numFmtId="37" fontId="63" fillId="4" borderId="9" xfId="0" applyNumberFormat="1" applyFont="1" applyFill="1" applyBorder="1" applyAlignment="1" applyProtection="1">
      <alignment horizontal="left" vertical="center" wrapText="1"/>
      <protection hidden="1"/>
    </xf>
    <xf numFmtId="37" fontId="63" fillId="4" borderId="9" xfId="0" applyNumberFormat="1" applyFont="1" applyFill="1" applyBorder="1" applyAlignment="1" applyProtection="1">
      <alignment vertical="center" wrapText="1"/>
      <protection hidden="1"/>
    </xf>
    <xf numFmtId="37" fontId="63" fillId="4" borderId="9" xfId="0" applyNumberFormat="1" applyFont="1" applyFill="1" applyBorder="1" applyAlignment="1" applyProtection="1">
      <alignment horizontal="center" vertical="center" wrapText="1"/>
      <protection hidden="1"/>
    </xf>
    <xf numFmtId="37" fontId="63" fillId="5" borderId="9" xfId="0" applyNumberFormat="1" applyFont="1" applyFill="1" applyBorder="1" applyAlignment="1" applyProtection="1">
      <alignment horizontal="right" vertical="center" wrapText="1"/>
      <protection hidden="1"/>
    </xf>
    <xf numFmtId="37" fontId="63" fillId="4" borderId="9" xfId="0" applyNumberFormat="1" applyFont="1" applyFill="1" applyBorder="1" applyAlignment="1" applyProtection="1">
      <alignment horizontal="right" vertical="center" wrapText="1"/>
      <protection hidden="1"/>
    </xf>
    <xf numFmtId="41" fontId="63" fillId="4" borderId="9" xfId="0" applyNumberFormat="1" applyFont="1" applyFill="1" applyBorder="1" applyAlignment="1" applyProtection="1">
      <alignment horizontal="right" vertical="center" wrapText="1"/>
      <protection hidden="1"/>
    </xf>
    <xf numFmtId="0" fontId="63" fillId="4" borderId="9" xfId="0" applyFont="1" applyFill="1" applyBorder="1" applyAlignment="1" applyProtection="1">
      <alignment vertical="center" wrapText="1"/>
      <protection hidden="1"/>
    </xf>
    <xf numFmtId="0" fontId="31" fillId="4" borderId="9" xfId="0" applyFont="1" applyFill="1" applyBorder="1" applyAlignment="1" applyProtection="1">
      <alignment horizontal="left"/>
      <protection hidden="1"/>
    </xf>
    <xf numFmtId="9" fontId="63" fillId="4" borderId="9" xfId="0" applyNumberFormat="1" applyFont="1" applyFill="1" applyBorder="1" applyAlignment="1" applyProtection="1">
      <alignment horizontal="right" vertical="center" wrapText="1"/>
      <protection hidden="1"/>
    </xf>
    <xf numFmtId="37" fontId="29" fillId="4" borderId="0" xfId="0" applyNumberFormat="1" applyFont="1" applyFill="1" applyProtection="1">
      <protection hidden="1"/>
    </xf>
    <xf numFmtId="37" fontId="31" fillId="4" borderId="0" xfId="0" applyNumberFormat="1" applyFont="1" applyFill="1" applyProtection="1">
      <protection hidden="1"/>
    </xf>
    <xf numFmtId="0" fontId="27" fillId="4" borderId="0" xfId="0" applyFont="1" applyFill="1" applyAlignment="1" applyProtection="1">
      <alignment horizontal="justify" vertical="center" wrapText="1"/>
      <protection hidden="1"/>
    </xf>
    <xf numFmtId="0" fontId="27" fillId="4" borderId="0" xfId="0" applyFont="1" applyFill="1" applyAlignment="1" applyProtection="1">
      <alignment vertical="center" wrapText="1"/>
      <protection hidden="1"/>
    </xf>
    <xf numFmtId="0" fontId="27" fillId="8" borderId="0" xfId="0" applyFont="1" applyFill="1" applyAlignment="1" applyProtection="1">
      <alignment vertical="center"/>
      <protection hidden="1"/>
    </xf>
    <xf numFmtId="0" fontId="27" fillId="0" borderId="0" xfId="0" applyFont="1" applyAlignment="1" applyProtection="1">
      <alignment vertical="center"/>
      <protection hidden="1"/>
    </xf>
    <xf numFmtId="0" fontId="18" fillId="4" borderId="0" xfId="0" applyFont="1" applyFill="1" applyProtection="1">
      <protection hidden="1"/>
    </xf>
    <xf numFmtId="165" fontId="61" fillId="4" borderId="2" xfId="0" applyNumberFormat="1" applyFont="1" applyFill="1" applyBorder="1" applyAlignment="1" applyProtection="1">
      <alignment horizontal="center" vertical="center" wrapText="1"/>
      <protection hidden="1"/>
    </xf>
    <xf numFmtId="0" fontId="18" fillId="8" borderId="0" xfId="0" applyFont="1" applyFill="1" applyProtection="1">
      <protection hidden="1"/>
    </xf>
    <xf numFmtId="0" fontId="0" fillId="4" borderId="0" xfId="0" applyFill="1" applyAlignment="1" applyProtection="1">
      <alignment horizontal="center"/>
      <protection hidden="1"/>
    </xf>
    <xf numFmtId="0" fontId="0" fillId="4" borderId="0" xfId="0" applyFill="1" applyAlignment="1" applyProtection="1">
      <alignment vertical="center"/>
      <protection hidden="1"/>
    </xf>
    <xf numFmtId="0" fontId="50" fillId="4" borderId="0" xfId="0" applyFont="1" applyFill="1" applyAlignment="1" applyProtection="1">
      <alignment vertical="center"/>
      <protection hidden="1"/>
    </xf>
    <xf numFmtId="0" fontId="31" fillId="4" borderId="0" xfId="0" applyFont="1" applyFill="1" applyAlignment="1" applyProtection="1">
      <alignment horizontal="center"/>
      <protection hidden="1"/>
    </xf>
    <xf numFmtId="0" fontId="31" fillId="4" borderId="0" xfId="0" applyFont="1" applyFill="1" applyAlignment="1" applyProtection="1">
      <alignment vertical="center"/>
      <protection hidden="1"/>
    </xf>
    <xf numFmtId="0" fontId="31" fillId="4" borderId="0" xfId="0" applyFont="1" applyFill="1" applyAlignment="1" applyProtection="1">
      <alignment vertical="center" wrapText="1"/>
      <protection hidden="1"/>
    </xf>
    <xf numFmtId="14" fontId="61" fillId="4" borderId="3" xfId="0" applyNumberFormat="1" applyFont="1" applyFill="1" applyBorder="1" applyAlignment="1" applyProtection="1">
      <alignment horizontal="center" vertical="center" wrapText="1"/>
      <protection hidden="1"/>
    </xf>
    <xf numFmtId="14" fontId="61" fillId="4" borderId="5" xfId="0" applyNumberFormat="1" applyFont="1" applyFill="1" applyBorder="1" applyAlignment="1" applyProtection="1">
      <alignment horizontal="center" vertical="center" wrapText="1"/>
      <protection hidden="1"/>
    </xf>
    <xf numFmtId="165" fontId="61" fillId="4" borderId="62" xfId="0" applyNumberFormat="1" applyFont="1" applyFill="1" applyBorder="1" applyAlignment="1" applyProtection="1">
      <alignment horizontal="center" vertical="center" wrapText="1"/>
      <protection hidden="1"/>
    </xf>
    <xf numFmtId="165" fontId="61" fillId="4" borderId="19" xfId="0" applyNumberFormat="1" applyFont="1" applyFill="1" applyBorder="1" applyAlignment="1" applyProtection="1">
      <alignment horizontal="center" vertical="center" wrapText="1"/>
      <protection hidden="1"/>
    </xf>
    <xf numFmtId="0" fontId="10" fillId="4" borderId="0" xfId="0" applyFont="1" applyFill="1" applyAlignment="1" applyProtection="1">
      <alignment horizontal="center" vertical="center" wrapText="1"/>
      <protection hidden="1"/>
    </xf>
    <xf numFmtId="0" fontId="10" fillId="4" borderId="0" xfId="0" applyFont="1" applyFill="1" applyAlignment="1" applyProtection="1">
      <alignment vertical="center" wrapText="1"/>
      <protection hidden="1"/>
    </xf>
    <xf numFmtId="164" fontId="55" fillId="4" borderId="9" xfId="0" applyNumberFormat="1" applyFont="1" applyFill="1" applyBorder="1" applyAlignment="1" applyProtection="1">
      <alignment horizontal="center" vertical="center" wrapText="1"/>
      <protection hidden="1"/>
    </xf>
    <xf numFmtId="0" fontId="53" fillId="0" borderId="96" xfId="9" applyFont="1" applyBorder="1" applyAlignment="1" applyProtection="1">
      <protection hidden="1"/>
    </xf>
    <xf numFmtId="0" fontId="53" fillId="0" borderId="55" xfId="9" applyFont="1" applyBorder="1" applyAlignment="1" applyProtection="1">
      <alignment horizontal="center" vertical="center"/>
      <protection hidden="1"/>
    </xf>
    <xf numFmtId="0" fontId="53" fillId="0" borderId="55" xfId="9" applyFont="1" applyBorder="1" applyAlignment="1" applyProtection="1">
      <alignment vertical="center" wrapText="1"/>
      <protection hidden="1"/>
    </xf>
    <xf numFmtId="167" fontId="63" fillId="4" borderId="9" xfId="0" applyNumberFormat="1" applyFont="1" applyFill="1" applyBorder="1" applyAlignment="1" applyProtection="1">
      <alignment horizontal="right" vertical="center" wrapText="1"/>
      <protection hidden="1"/>
    </xf>
    <xf numFmtId="0" fontId="53" fillId="3" borderId="55" xfId="9" applyFont="1" applyFill="1" applyBorder="1" applyAlignment="1" applyProtection="1">
      <alignment horizontal="center" vertical="center" wrapText="1"/>
      <protection hidden="1"/>
    </xf>
    <xf numFmtId="41" fontId="31" fillId="4" borderId="15" xfId="0" applyNumberFormat="1" applyFont="1" applyFill="1" applyBorder="1" applyAlignment="1" applyProtection="1">
      <alignment horizontal="right" vertical="center"/>
      <protection hidden="1"/>
    </xf>
    <xf numFmtId="0" fontId="53" fillId="3" borderId="55" xfId="9" applyFont="1" applyFill="1" applyBorder="1" applyAlignment="1" applyProtection="1">
      <alignment vertical="center" wrapText="1"/>
      <protection hidden="1"/>
    </xf>
    <xf numFmtId="167" fontId="63" fillId="4" borderId="88" xfId="0" applyNumberFormat="1" applyFont="1" applyFill="1" applyBorder="1" applyAlignment="1" applyProtection="1">
      <alignment horizontal="right" vertical="center" wrapText="1"/>
      <protection hidden="1"/>
    </xf>
    <xf numFmtId="167" fontId="63" fillId="4" borderId="51" xfId="0" applyNumberFormat="1" applyFont="1" applyFill="1" applyBorder="1" applyAlignment="1" applyProtection="1">
      <alignment horizontal="right" vertical="center" wrapText="1"/>
      <protection hidden="1"/>
    </xf>
    <xf numFmtId="0" fontId="56" fillId="0" borderId="55" xfId="9" applyFont="1" applyBorder="1" applyAlignment="1" applyProtection="1">
      <alignment horizontal="justify" vertical="center"/>
      <protection hidden="1"/>
    </xf>
    <xf numFmtId="3" fontId="56" fillId="4" borderId="90" xfId="9" quotePrefix="1" applyNumberFormat="1" applyFont="1" applyFill="1" applyBorder="1" applyAlignment="1" applyProtection="1">
      <alignment vertical="center" wrapText="1"/>
      <protection hidden="1"/>
    </xf>
    <xf numFmtId="167" fontId="63" fillId="4" borderId="12" xfId="0" applyNumberFormat="1" applyFont="1" applyFill="1" applyBorder="1" applyAlignment="1" applyProtection="1">
      <alignment horizontal="right" vertical="center" wrapText="1"/>
      <protection hidden="1"/>
    </xf>
    <xf numFmtId="0" fontId="53" fillId="0" borderId="55" xfId="9" applyFont="1" applyBorder="1" applyAlignment="1" applyProtection="1">
      <alignment horizontal="center" vertical="center" wrapText="1"/>
      <protection hidden="1"/>
    </xf>
    <xf numFmtId="0" fontId="53" fillId="0" borderId="55" xfId="9" applyFont="1" applyBorder="1" applyAlignment="1" applyProtection="1">
      <alignment horizontal="justify" vertical="center"/>
      <protection hidden="1"/>
    </xf>
    <xf numFmtId="0" fontId="53" fillId="0" borderId="55" xfId="9" quotePrefix="1" applyFont="1" applyBorder="1" applyAlignment="1" applyProtection="1">
      <alignment vertical="center" wrapText="1"/>
      <protection hidden="1"/>
    </xf>
    <xf numFmtId="0" fontId="53" fillId="0" borderId="55" xfId="0" applyFont="1" applyBorder="1" applyAlignment="1" applyProtection="1">
      <alignment horizontal="center" vertical="center" wrapText="1"/>
      <protection hidden="1"/>
    </xf>
    <xf numFmtId="0" fontId="53" fillId="0" borderId="55" xfId="9" applyFont="1" applyBorder="1" applyAlignment="1" applyProtection="1">
      <alignment horizontal="left" vertical="center" wrapText="1"/>
      <protection hidden="1"/>
    </xf>
    <xf numFmtId="41" fontId="31" fillId="4" borderId="30" xfId="0" applyNumberFormat="1" applyFont="1" applyFill="1" applyBorder="1" applyAlignment="1" applyProtection="1">
      <alignment horizontal="right" vertical="center"/>
      <protection hidden="1"/>
    </xf>
    <xf numFmtId="0" fontId="53" fillId="4" borderId="55" xfId="9" applyFont="1" applyFill="1" applyBorder="1" applyAlignment="1" applyProtection="1">
      <alignment horizontal="center" vertical="center"/>
      <protection hidden="1"/>
    </xf>
    <xf numFmtId="0" fontId="56" fillId="4" borderId="55" xfId="9" applyFont="1" applyFill="1" applyBorder="1" applyAlignment="1" applyProtection="1">
      <alignment horizontal="left" vertical="center"/>
      <protection hidden="1"/>
    </xf>
    <xf numFmtId="0" fontId="53" fillId="4" borderId="55" xfId="9" applyFont="1" applyFill="1" applyBorder="1" applyAlignment="1" applyProtection="1">
      <alignment vertical="center" wrapText="1"/>
      <protection hidden="1"/>
    </xf>
    <xf numFmtId="0" fontId="53" fillId="4" borderId="55" xfId="9" applyFont="1" applyFill="1" applyBorder="1" applyAlignment="1" applyProtection="1">
      <alignment horizontal="center" vertical="center" wrapText="1"/>
      <protection hidden="1"/>
    </xf>
    <xf numFmtId="0" fontId="56" fillId="4" borderId="55" xfId="9" applyFont="1" applyFill="1" applyBorder="1" applyAlignment="1" applyProtection="1">
      <alignment horizontal="justify" vertical="center"/>
      <protection hidden="1"/>
    </xf>
    <xf numFmtId="0" fontId="53" fillId="4" borderId="55" xfId="0" applyFont="1" applyFill="1" applyBorder="1" applyAlignment="1" applyProtection="1">
      <alignment vertical="center" wrapText="1"/>
      <protection hidden="1"/>
    </xf>
    <xf numFmtId="0" fontId="53" fillId="4" borderId="55" xfId="9" applyFont="1" applyFill="1" applyBorder="1" applyAlignment="1" applyProtection="1">
      <alignment horizontal="justify" vertical="center"/>
      <protection hidden="1"/>
    </xf>
    <xf numFmtId="0" fontId="53" fillId="4" borderId="55" xfId="0" applyFont="1" applyFill="1" applyBorder="1" applyAlignment="1" applyProtection="1">
      <alignment horizontal="justify" vertical="center" wrapText="1"/>
      <protection hidden="1"/>
    </xf>
    <xf numFmtId="0" fontId="53" fillId="4" borderId="55" xfId="9" applyFont="1" applyFill="1" applyBorder="1" applyAlignment="1" applyProtection="1">
      <alignment horizontal="justify" vertical="center" wrapText="1"/>
      <protection hidden="1"/>
    </xf>
    <xf numFmtId="0" fontId="53" fillId="4" borderId="55" xfId="0" applyFont="1" applyFill="1" applyBorder="1" applyAlignment="1" applyProtection="1">
      <alignment horizontal="justify" vertical="center"/>
      <protection hidden="1"/>
    </xf>
    <xf numFmtId="41" fontId="56" fillId="4" borderId="90" xfId="9" quotePrefix="1" applyNumberFormat="1" applyFont="1" applyFill="1" applyBorder="1" applyAlignment="1" applyProtection="1">
      <alignment vertical="center" wrapText="1"/>
      <protection hidden="1"/>
    </xf>
    <xf numFmtId="0" fontId="56" fillId="4" borderId="55" xfId="0" applyFont="1" applyFill="1" applyBorder="1" applyAlignment="1" applyProtection="1">
      <alignment horizontal="justify" vertical="center"/>
      <protection hidden="1"/>
    </xf>
    <xf numFmtId="0" fontId="53" fillId="4" borderId="55" xfId="9" applyFont="1" applyFill="1" applyBorder="1" applyProtection="1">
      <alignment vertical="center"/>
      <protection hidden="1"/>
    </xf>
    <xf numFmtId="0" fontId="53" fillId="4" borderId="55" xfId="0" applyFont="1" applyFill="1" applyBorder="1" applyAlignment="1" applyProtection="1">
      <alignment horizontal="center" vertical="center" wrapText="1"/>
      <protection hidden="1"/>
    </xf>
    <xf numFmtId="0" fontId="53" fillId="4" borderId="56" xfId="0" applyFont="1" applyFill="1" applyBorder="1" applyAlignment="1" applyProtection="1">
      <alignment horizontal="center" vertical="center" wrapText="1"/>
      <protection hidden="1"/>
    </xf>
    <xf numFmtId="10" fontId="53" fillId="4" borderId="55" xfId="1" quotePrefix="1" applyNumberFormat="1" applyFont="1" applyFill="1" applyBorder="1" applyAlignment="1" applyProtection="1">
      <alignment horizontal="right" vertical="center" wrapText="1"/>
      <protection hidden="1"/>
    </xf>
    <xf numFmtId="0" fontId="53" fillId="4" borderId="63" xfId="9" applyFont="1" applyFill="1" applyBorder="1" applyAlignment="1" applyProtection="1">
      <alignment horizontal="center" vertical="center"/>
      <protection hidden="1"/>
    </xf>
    <xf numFmtId="0" fontId="53" fillId="4" borderId="63" xfId="9" applyFont="1" applyFill="1" applyBorder="1" applyAlignment="1" applyProtection="1">
      <alignment horizontal="justify" vertical="center"/>
      <protection hidden="1"/>
    </xf>
    <xf numFmtId="0" fontId="53" fillId="4" borderId="63" xfId="9" quotePrefix="1" applyFont="1" applyFill="1" applyBorder="1" applyProtection="1">
      <alignment vertical="center"/>
      <protection hidden="1"/>
    </xf>
    <xf numFmtId="0" fontId="53" fillId="4" borderId="1" xfId="9" applyFont="1" applyFill="1" applyBorder="1" applyAlignment="1" applyProtection="1">
      <alignment horizontal="center" vertical="center"/>
      <protection hidden="1"/>
    </xf>
    <xf numFmtId="0" fontId="53" fillId="4" borderId="1" xfId="9" applyFont="1" applyFill="1" applyBorder="1" applyAlignment="1" applyProtection="1">
      <alignment horizontal="justify" vertical="center"/>
      <protection hidden="1"/>
    </xf>
    <xf numFmtId="0" fontId="53" fillId="4" borderId="1" xfId="9" quotePrefix="1" applyFont="1" applyFill="1" applyBorder="1" applyAlignment="1" applyProtection="1">
      <alignment vertical="center" wrapText="1"/>
      <protection hidden="1"/>
    </xf>
    <xf numFmtId="0" fontId="53" fillId="4" borderId="0" xfId="9" applyFont="1" applyFill="1" applyAlignment="1" applyProtection="1">
      <protection hidden="1"/>
    </xf>
    <xf numFmtId="0" fontId="56" fillId="4" borderId="1" xfId="9" applyFont="1" applyFill="1" applyBorder="1" applyProtection="1">
      <alignment vertical="center"/>
      <protection hidden="1"/>
    </xf>
    <xf numFmtId="3" fontId="53" fillId="4" borderId="1" xfId="9" quotePrefix="1" applyNumberFormat="1" applyFont="1" applyFill="1" applyBorder="1" applyAlignment="1" applyProtection="1">
      <alignment vertical="center" wrapText="1"/>
      <protection hidden="1"/>
    </xf>
    <xf numFmtId="0" fontId="56" fillId="4" borderId="1" xfId="0" applyFont="1" applyFill="1" applyBorder="1" applyAlignment="1" applyProtection="1">
      <alignment horizontal="justify" vertical="center"/>
      <protection hidden="1"/>
    </xf>
    <xf numFmtId="0" fontId="53" fillId="4" borderId="1" xfId="9" applyFont="1" applyFill="1" applyBorder="1" applyProtection="1">
      <alignment vertical="center"/>
      <protection hidden="1"/>
    </xf>
    <xf numFmtId="10" fontId="53" fillId="4" borderId="1" xfId="1" quotePrefix="1" applyNumberFormat="1" applyFont="1" applyFill="1" applyBorder="1" applyAlignment="1" applyProtection="1">
      <alignment vertical="center" wrapText="1"/>
      <protection hidden="1"/>
    </xf>
    <xf numFmtId="0" fontId="53" fillId="4" borderId="1" xfId="0" applyFont="1" applyFill="1" applyBorder="1" applyAlignment="1" applyProtection="1">
      <alignment horizontal="center" vertical="center" wrapText="1"/>
      <protection hidden="1"/>
    </xf>
    <xf numFmtId="0" fontId="53" fillId="4" borderId="1" xfId="0" applyFont="1" applyFill="1" applyBorder="1" applyAlignment="1" applyProtection="1">
      <alignment vertical="center" wrapText="1"/>
      <protection hidden="1"/>
    </xf>
    <xf numFmtId="0" fontId="53" fillId="4" borderId="1" xfId="9" applyFont="1" applyFill="1" applyBorder="1" applyAlignment="1" applyProtection="1">
      <alignment horizontal="center" vertical="center" wrapText="1"/>
      <protection hidden="1"/>
    </xf>
    <xf numFmtId="0" fontId="53" fillId="4" borderId="1" xfId="9" applyFont="1" applyFill="1" applyBorder="1" applyAlignment="1" applyProtection="1">
      <alignment vertical="center" wrapText="1"/>
      <protection hidden="1"/>
    </xf>
    <xf numFmtId="10" fontId="53" fillId="4" borderId="1" xfId="9" quotePrefix="1" applyNumberFormat="1" applyFont="1" applyFill="1" applyBorder="1" applyAlignment="1" applyProtection="1">
      <alignment vertical="center" wrapText="1"/>
      <protection hidden="1"/>
    </xf>
    <xf numFmtId="0" fontId="53" fillId="4" borderId="1" xfId="9" quotePrefix="1" applyFont="1" applyFill="1" applyBorder="1" applyAlignment="1" applyProtection="1">
      <alignment horizontal="center" vertical="center" wrapText="1"/>
      <protection hidden="1"/>
    </xf>
    <xf numFmtId="10" fontId="53" fillId="4" borderId="1" xfId="1" quotePrefix="1" applyNumberFormat="1" applyFont="1" applyFill="1" applyBorder="1" applyAlignment="1" applyProtection="1">
      <alignment vertical="center"/>
      <protection hidden="1"/>
    </xf>
    <xf numFmtId="0" fontId="53" fillId="4" borderId="1" xfId="9" quotePrefix="1" applyFont="1" applyFill="1" applyBorder="1" applyAlignment="1" applyProtection="1">
      <alignment horizontal="center" vertical="center"/>
      <protection hidden="1"/>
    </xf>
    <xf numFmtId="0" fontId="53" fillId="4" borderId="0" xfId="0" applyFont="1" applyFill="1" applyProtection="1">
      <protection hidden="1"/>
    </xf>
    <xf numFmtId="0" fontId="53" fillId="4" borderId="1" xfId="9" quotePrefix="1" applyFont="1" applyFill="1" applyBorder="1" applyProtection="1">
      <alignment vertical="center"/>
      <protection hidden="1"/>
    </xf>
    <xf numFmtId="0" fontId="53" fillId="4" borderId="1" xfId="0" quotePrefix="1" applyFont="1" applyFill="1" applyBorder="1" applyAlignment="1" applyProtection="1">
      <alignment vertical="center" wrapText="1"/>
      <protection hidden="1"/>
    </xf>
    <xf numFmtId="3" fontId="53" fillId="4" borderId="1" xfId="0" quotePrefix="1" applyNumberFormat="1" applyFont="1" applyFill="1" applyBorder="1" applyAlignment="1" applyProtection="1">
      <alignment vertical="center" wrapText="1"/>
      <protection hidden="1"/>
    </xf>
    <xf numFmtId="0" fontId="53" fillId="4" borderId="1" xfId="0" quotePrefix="1" applyFont="1" applyFill="1" applyBorder="1" applyAlignment="1" applyProtection="1">
      <alignment wrapText="1"/>
      <protection hidden="1"/>
    </xf>
    <xf numFmtId="3" fontId="53" fillId="4" borderId="1" xfId="0" quotePrefix="1" applyNumberFormat="1" applyFont="1" applyFill="1" applyBorder="1" applyAlignment="1" applyProtection="1">
      <alignment wrapText="1"/>
      <protection hidden="1"/>
    </xf>
    <xf numFmtId="10" fontId="53" fillId="4" borderId="1" xfId="0" quotePrefix="1" applyNumberFormat="1" applyFont="1" applyFill="1" applyBorder="1" applyAlignment="1" applyProtection="1">
      <alignment vertical="center" wrapText="1"/>
      <protection hidden="1"/>
    </xf>
    <xf numFmtId="0" fontId="31" fillId="4" borderId="0" xfId="0" applyFont="1" applyFill="1" applyAlignment="1" applyProtection="1">
      <alignment horizontal="left"/>
      <protection hidden="1"/>
    </xf>
    <xf numFmtId="0" fontId="31" fillId="8" borderId="0" xfId="0" applyFont="1" applyFill="1" applyAlignment="1" applyProtection="1">
      <alignment horizontal="center"/>
      <protection hidden="1"/>
    </xf>
    <xf numFmtId="0" fontId="31" fillId="8" borderId="0" xfId="0" applyFont="1" applyFill="1" applyAlignment="1" applyProtection="1">
      <alignment vertical="center"/>
      <protection hidden="1"/>
    </xf>
    <xf numFmtId="0" fontId="18" fillId="4" borderId="0" xfId="0" applyFont="1" applyFill="1" applyAlignment="1" applyProtection="1">
      <alignment horizontal="center"/>
      <protection hidden="1"/>
    </xf>
    <xf numFmtId="0" fontId="18" fillId="4" borderId="0" xfId="0" applyFont="1" applyFill="1" applyAlignment="1" applyProtection="1">
      <alignment vertical="center"/>
      <protection hidden="1"/>
    </xf>
    <xf numFmtId="165" fontId="11" fillId="4" borderId="9" xfId="0" applyNumberFormat="1" applyFont="1" applyFill="1" applyBorder="1" applyAlignment="1" applyProtection="1">
      <alignment horizontal="center" vertical="center" wrapText="1"/>
      <protection hidden="1"/>
    </xf>
    <xf numFmtId="167" fontId="63" fillId="4" borderId="10" xfId="0" applyNumberFormat="1" applyFont="1" applyFill="1" applyBorder="1" applyAlignment="1" applyProtection="1">
      <alignment horizontal="right" vertical="center" wrapText="1"/>
      <protection hidden="1"/>
    </xf>
    <xf numFmtId="0" fontId="11" fillId="0" borderId="9" xfId="0" applyFont="1" applyBorder="1" applyAlignment="1" applyProtection="1">
      <alignment horizontal="center" vertical="center" wrapText="1"/>
      <protection hidden="1"/>
    </xf>
    <xf numFmtId="0" fontId="11" fillId="0" borderId="9" xfId="0" applyFont="1" applyBorder="1" applyAlignment="1" applyProtection="1">
      <alignment vertical="center" wrapText="1"/>
      <protection hidden="1"/>
    </xf>
    <xf numFmtId="167" fontId="11" fillId="0" borderId="47" xfId="0" applyNumberFormat="1" applyFont="1" applyBorder="1" applyAlignment="1" applyProtection="1">
      <alignment horizontal="right" vertical="center" wrapText="1"/>
      <protection hidden="1"/>
    </xf>
    <xf numFmtId="0" fontId="19" fillId="4" borderId="0" xfId="0" applyFont="1" applyFill="1" applyAlignment="1" applyProtection="1">
      <alignment horizontal="center"/>
      <protection hidden="1"/>
    </xf>
    <xf numFmtId="0" fontId="19" fillId="4" borderId="0" xfId="0" applyFont="1" applyFill="1" applyProtection="1">
      <protection hidden="1"/>
    </xf>
    <xf numFmtId="0" fontId="19" fillId="8" borderId="0" xfId="0" applyFont="1" applyFill="1" applyAlignment="1" applyProtection="1">
      <alignment horizontal="center"/>
      <protection hidden="1"/>
    </xf>
    <xf numFmtId="0" fontId="19" fillId="8" borderId="0" xfId="0" applyFont="1" applyFill="1" applyProtection="1">
      <protection hidden="1"/>
    </xf>
    <xf numFmtId="0" fontId="18" fillId="8" borderId="0" xfId="0" applyFont="1" applyFill="1" applyAlignment="1" applyProtection="1">
      <alignment horizontal="center"/>
      <protection hidden="1"/>
    </xf>
    <xf numFmtId="165" fontId="61" fillId="4" borderId="13" xfId="0" applyNumberFormat="1" applyFont="1" applyFill="1" applyBorder="1" applyAlignment="1" applyProtection="1">
      <alignment horizontal="center" vertical="center" wrapText="1"/>
      <protection hidden="1"/>
    </xf>
    <xf numFmtId="0" fontId="31" fillId="4" borderId="12" xfId="0" applyFont="1" applyFill="1" applyBorder="1" applyAlignment="1" applyProtection="1">
      <alignment horizontal="center" vertical="center" wrapText="1"/>
      <protection hidden="1"/>
    </xf>
    <xf numFmtId="0" fontId="31" fillId="4" borderId="12" xfId="0" applyFont="1" applyFill="1" applyBorder="1" applyAlignment="1" applyProtection="1">
      <alignment vertical="center" wrapText="1"/>
      <protection hidden="1"/>
    </xf>
    <xf numFmtId="37" fontId="61" fillId="4" borderId="15" xfId="0" applyNumberFormat="1" applyFont="1" applyFill="1" applyBorder="1" applyAlignment="1" applyProtection="1">
      <alignment horizontal="right" vertical="center" wrapText="1"/>
      <protection hidden="1"/>
    </xf>
    <xf numFmtId="10" fontId="0" fillId="4" borderId="0" xfId="0" applyNumberFormat="1" applyFill="1" applyProtection="1">
      <protection hidden="1"/>
    </xf>
    <xf numFmtId="10" fontId="48" fillId="4" borderId="0" xfId="0" applyNumberFormat="1" applyFont="1" applyFill="1" applyAlignment="1" applyProtection="1">
      <alignment horizontal="left" vertical="center"/>
      <protection hidden="1"/>
    </xf>
    <xf numFmtId="10" fontId="14" fillId="4" borderId="9" xfId="0" applyNumberFormat="1" applyFont="1" applyFill="1" applyBorder="1" applyAlignment="1" applyProtection="1">
      <alignment horizontal="center" vertical="center"/>
      <protection hidden="1"/>
    </xf>
    <xf numFmtId="0" fontId="11" fillId="4" borderId="9" xfId="0" applyFont="1" applyFill="1" applyBorder="1" applyAlignment="1" applyProtection="1">
      <alignment horizontal="center" vertical="center" wrapText="1"/>
      <protection hidden="1"/>
    </xf>
    <xf numFmtId="0" fontId="11" fillId="4" borderId="12" xfId="0" applyFont="1" applyFill="1" applyBorder="1" applyAlignment="1" applyProtection="1">
      <alignment horizontal="center" vertical="center" wrapText="1"/>
      <protection hidden="1"/>
    </xf>
    <xf numFmtId="10" fontId="11" fillId="4" borderId="9" xfId="0" applyNumberFormat="1" applyFont="1" applyFill="1" applyBorder="1" applyAlignment="1" applyProtection="1">
      <alignment horizontal="center" vertical="center"/>
      <protection hidden="1"/>
    </xf>
    <xf numFmtId="0" fontId="31" fillId="4" borderId="12" xfId="0" applyFont="1" applyFill="1" applyBorder="1" applyAlignment="1" applyProtection="1">
      <alignment horizontal="center" vertical="center"/>
      <protection hidden="1"/>
    </xf>
    <xf numFmtId="0" fontId="61" fillId="0" borderId="12" xfId="0" applyFont="1" applyBorder="1" applyAlignment="1" applyProtection="1">
      <alignment vertical="center"/>
      <protection hidden="1"/>
    </xf>
    <xf numFmtId="37" fontId="31" fillId="0" borderId="15" xfId="0" applyNumberFormat="1" applyFont="1" applyBorder="1" applyAlignment="1" applyProtection="1">
      <alignment horizontal="right" vertical="center"/>
      <protection hidden="1"/>
    </xf>
    <xf numFmtId="41" fontId="31" fillId="0" borderId="15" xfId="0" applyNumberFormat="1" applyFont="1" applyBorder="1" applyAlignment="1" applyProtection="1">
      <alignment horizontal="right" vertical="center"/>
      <protection hidden="1"/>
    </xf>
    <xf numFmtId="10" fontId="31" fillId="0" borderId="15" xfId="0" applyNumberFormat="1" applyFont="1" applyBorder="1" applyAlignment="1" applyProtection="1">
      <alignment horizontal="right" vertical="center"/>
      <protection hidden="1"/>
    </xf>
    <xf numFmtId="41" fontId="31" fillId="4" borderId="15" xfId="0" applyNumberFormat="1" applyFont="1" applyFill="1" applyBorder="1" applyAlignment="1" applyProtection="1">
      <alignment vertical="center"/>
      <protection hidden="1"/>
    </xf>
    <xf numFmtId="41" fontId="31" fillId="4" borderId="30" xfId="0" applyNumberFormat="1" applyFont="1" applyFill="1" applyBorder="1" applyAlignment="1" applyProtection="1">
      <alignment vertical="center"/>
      <protection hidden="1"/>
    </xf>
    <xf numFmtId="0" fontId="61" fillId="4" borderId="12" xfId="0" applyFont="1" applyFill="1" applyBorder="1" applyAlignment="1" applyProtection="1">
      <alignment horizontal="center" vertical="center"/>
      <protection hidden="1"/>
    </xf>
    <xf numFmtId="0" fontId="61" fillId="4" borderId="12" xfId="0" applyFont="1" applyFill="1" applyBorder="1" applyAlignment="1" applyProtection="1">
      <alignment vertical="center"/>
      <protection hidden="1"/>
    </xf>
    <xf numFmtId="41" fontId="61" fillId="4" borderId="47" xfId="0" applyNumberFormat="1" applyFont="1" applyFill="1" applyBorder="1" applyAlignment="1" applyProtection="1">
      <alignment vertical="center"/>
      <protection hidden="1"/>
    </xf>
    <xf numFmtId="10" fontId="31" fillId="4" borderId="0" xfId="0" applyNumberFormat="1" applyFont="1" applyFill="1" applyProtection="1">
      <protection hidden="1"/>
    </xf>
    <xf numFmtId="0" fontId="31" fillId="4" borderId="9" xfId="0" applyFont="1" applyFill="1" applyBorder="1" applyAlignment="1" applyProtection="1">
      <alignment horizontal="left" vertical="center" wrapText="1"/>
      <protection hidden="1"/>
    </xf>
    <xf numFmtId="37" fontId="31" fillId="0" borderId="15" xfId="0" applyNumberFormat="1" applyFont="1" applyBorder="1" applyAlignment="1" applyProtection="1">
      <alignment vertical="center"/>
      <protection hidden="1"/>
    </xf>
    <xf numFmtId="41" fontId="31" fillId="0" borderId="15" xfId="0" applyNumberFormat="1" applyFont="1" applyBorder="1" applyAlignment="1" applyProtection="1">
      <alignment vertical="center"/>
      <protection hidden="1"/>
    </xf>
    <xf numFmtId="10" fontId="31" fillId="0" borderId="15" xfId="0" applyNumberFormat="1" applyFont="1" applyBorder="1" applyAlignment="1" applyProtection="1">
      <alignment vertical="center"/>
      <protection hidden="1"/>
    </xf>
    <xf numFmtId="10" fontId="19" fillId="8" borderId="0" xfId="0" applyNumberFormat="1" applyFont="1" applyFill="1" applyProtection="1">
      <protection hidden="1"/>
    </xf>
    <xf numFmtId="10" fontId="18" fillId="8" borderId="0" xfId="0" applyNumberFormat="1" applyFont="1" applyFill="1" applyProtection="1">
      <protection hidden="1"/>
    </xf>
    <xf numFmtId="0" fontId="42" fillId="4" borderId="0" xfId="0" applyFont="1" applyFill="1" applyAlignment="1" applyProtection="1">
      <alignment horizontal="justify" vertical="center"/>
      <protection hidden="1"/>
    </xf>
    <xf numFmtId="0" fontId="29" fillId="4" borderId="0" xfId="0" applyFont="1" applyFill="1" applyAlignment="1" applyProtection="1">
      <alignment horizontal="justify" vertical="center" wrapText="1"/>
      <protection hidden="1"/>
    </xf>
    <xf numFmtId="0" fontId="29" fillId="4" borderId="0" xfId="0" applyFont="1" applyFill="1" applyAlignment="1" applyProtection="1">
      <alignment horizontal="left" vertical="center" wrapText="1"/>
      <protection hidden="1"/>
    </xf>
    <xf numFmtId="0" fontId="31" fillId="8" borderId="0" xfId="0" applyFont="1" applyFill="1" applyAlignment="1" applyProtection="1">
      <alignment horizontal="left" vertical="center" wrapText="1"/>
      <protection hidden="1"/>
    </xf>
    <xf numFmtId="0" fontId="0" fillId="8" borderId="0" xfId="0" applyFill="1" applyAlignment="1" applyProtection="1">
      <alignment vertical="center"/>
      <protection hidden="1"/>
    </xf>
    <xf numFmtId="0" fontId="47" fillId="8" borderId="0" xfId="0" applyFont="1" applyFill="1" applyProtection="1">
      <protection hidden="1"/>
    </xf>
    <xf numFmtId="0" fontId="52" fillId="4" borderId="0" xfId="0" applyFont="1" applyFill="1" applyAlignment="1" applyProtection="1">
      <alignment horizontal="left" vertical="center"/>
      <protection hidden="1"/>
    </xf>
    <xf numFmtId="0" fontId="25" fillId="4" borderId="9" xfId="0" applyFont="1" applyFill="1" applyBorder="1" applyAlignment="1" applyProtection="1">
      <alignment horizontal="center" vertical="center" wrapText="1"/>
      <protection hidden="1"/>
    </xf>
    <xf numFmtId="0" fontId="54" fillId="4" borderId="0" xfId="0" applyFont="1" applyFill="1" applyProtection="1">
      <protection hidden="1"/>
    </xf>
    <xf numFmtId="0" fontId="31" fillId="4" borderId="9" xfId="0" applyFont="1" applyFill="1" applyBorder="1" applyAlignment="1" applyProtection="1">
      <alignment horizontal="left" vertical="center" indent="1"/>
      <protection hidden="1"/>
    </xf>
    <xf numFmtId="41" fontId="53" fillId="4" borderId="9" xfId="4" applyNumberFormat="1" applyFont="1" applyFill="1" applyBorder="1" applyAlignment="1" applyProtection="1">
      <alignment horizontal="right" vertical="center" wrapText="1"/>
      <protection hidden="1"/>
    </xf>
    <xf numFmtId="41" fontId="57" fillId="4" borderId="9" xfId="4" applyNumberFormat="1" applyFont="1" applyFill="1" applyBorder="1" applyAlignment="1" applyProtection="1">
      <alignment horizontal="right" vertical="center" wrapText="1"/>
      <protection hidden="1"/>
    </xf>
    <xf numFmtId="14" fontId="1" fillId="3" borderId="13" xfId="0" applyNumberFormat="1" applyFont="1" applyFill="1" applyBorder="1" applyAlignment="1" applyProtection="1">
      <alignment horizontal="center" vertical="center" wrapText="1"/>
      <protection hidden="1"/>
    </xf>
    <xf numFmtId="164" fontId="6" fillId="0" borderId="15" xfId="0" applyNumberFormat="1"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37" fontId="10" fillId="0" borderId="15" xfId="0" applyNumberFormat="1" applyFont="1" applyBorder="1" applyAlignment="1" applyProtection="1">
      <alignment vertical="center" wrapText="1"/>
      <protection hidden="1"/>
    </xf>
    <xf numFmtId="37" fontId="10" fillId="0" borderId="9" xfId="0" applyNumberFormat="1" applyFont="1" applyBorder="1" applyAlignment="1" applyProtection="1">
      <alignment vertical="center" wrapText="1"/>
      <protection hidden="1"/>
    </xf>
    <xf numFmtId="37" fontId="11" fillId="3" borderId="9" xfId="0" applyNumberFormat="1" applyFont="1" applyFill="1" applyBorder="1" applyAlignment="1" applyProtection="1">
      <alignment vertical="center" wrapText="1"/>
      <protection hidden="1"/>
    </xf>
    <xf numFmtId="0" fontId="10" fillId="0" borderId="15" xfId="0" applyFont="1" applyBorder="1" applyAlignment="1" applyProtection="1">
      <alignment vertical="center" wrapText="1"/>
      <protection hidden="1"/>
    </xf>
    <xf numFmtId="10" fontId="10" fillId="0" borderId="15" xfId="0" applyNumberFormat="1" applyFont="1" applyBorder="1" applyAlignment="1" applyProtection="1">
      <alignment vertical="center" wrapText="1"/>
      <protection hidden="1"/>
    </xf>
    <xf numFmtId="10" fontId="10" fillId="0" borderId="15" xfId="0" applyNumberFormat="1" applyFont="1" applyBorder="1" applyAlignment="1" applyProtection="1">
      <alignment horizontal="right" vertical="center" wrapText="1"/>
      <protection hidden="1"/>
    </xf>
    <xf numFmtId="3" fontId="10" fillId="0" borderId="15" xfId="0" applyNumberFormat="1" applyFont="1" applyBorder="1" applyAlignment="1" applyProtection="1">
      <alignment vertical="center" wrapText="1"/>
      <protection hidden="1"/>
    </xf>
    <xf numFmtId="10" fontId="10" fillId="4" borderId="0" xfId="0" applyNumberFormat="1" applyFont="1" applyFill="1" applyAlignment="1" applyProtection="1">
      <alignment vertical="center" wrapText="1"/>
      <protection hidden="1"/>
    </xf>
    <xf numFmtId="0" fontId="69" fillId="8" borderId="0" xfId="0" applyFont="1" applyFill="1" applyAlignment="1" applyProtection="1">
      <alignment horizontal="right" vertical="center"/>
      <protection hidden="1"/>
    </xf>
    <xf numFmtId="0" fontId="47" fillId="0" borderId="0" xfId="0" applyFont="1" applyProtection="1">
      <protection hidden="1"/>
    </xf>
    <xf numFmtId="0" fontId="49" fillId="4" borderId="0" xfId="0" applyFont="1" applyFill="1" applyProtection="1">
      <protection hidden="1"/>
    </xf>
    <xf numFmtId="0" fontId="39" fillId="4" borderId="0" xfId="0" applyFont="1" applyFill="1" applyAlignment="1" applyProtection="1">
      <alignment vertical="center" wrapText="1"/>
      <protection hidden="1"/>
    </xf>
    <xf numFmtId="0" fontId="29" fillId="0" borderId="0" xfId="0" applyFont="1" applyProtection="1">
      <protection hidden="1"/>
    </xf>
    <xf numFmtId="0" fontId="39" fillId="4" borderId="0" xfId="0" applyFont="1" applyFill="1" applyAlignment="1" applyProtection="1">
      <alignment horizontal="left" vertical="center" wrapText="1"/>
      <protection hidden="1"/>
    </xf>
    <xf numFmtId="0" fontId="39" fillId="4" borderId="0" xfId="0" applyFont="1" applyFill="1" applyAlignment="1" applyProtection="1">
      <alignment horizontal="justify" vertical="center" wrapText="1"/>
      <protection hidden="1"/>
    </xf>
    <xf numFmtId="0" fontId="39" fillId="4" borderId="0" xfId="0" applyFont="1" applyFill="1" applyAlignment="1" applyProtection="1">
      <alignment horizontal="left" vertical="top" wrapText="1"/>
      <protection hidden="1"/>
    </xf>
    <xf numFmtId="0" fontId="28" fillId="4" borderId="0" xfId="0" applyFont="1" applyFill="1" applyAlignment="1" applyProtection="1">
      <alignment horizontal="justify" vertical="center"/>
      <protection hidden="1"/>
    </xf>
    <xf numFmtId="0" fontId="29" fillId="4" borderId="0" xfId="0" applyFont="1" applyFill="1" applyAlignment="1" applyProtection="1">
      <alignment horizontal="justify" wrapText="1"/>
      <protection hidden="1"/>
    </xf>
    <xf numFmtId="0" fontId="29" fillId="4" borderId="0" xfId="0" applyFont="1" applyFill="1" applyAlignment="1" applyProtection="1">
      <alignment horizontal="left" wrapText="1"/>
      <protection hidden="1"/>
    </xf>
    <xf numFmtId="0" fontId="66" fillId="4" borderId="0" xfId="0" applyFont="1" applyFill="1" applyAlignment="1" applyProtection="1">
      <alignment horizontal="justify" vertical="center"/>
      <protection hidden="1"/>
    </xf>
    <xf numFmtId="0" fontId="39" fillId="4" borderId="0" xfId="0" applyFont="1" applyFill="1" applyAlignment="1" applyProtection="1">
      <alignment horizontal="left" wrapText="1"/>
      <protection hidden="1"/>
    </xf>
    <xf numFmtId="0" fontId="48" fillId="8" borderId="0" xfId="0" applyFont="1" applyFill="1" applyAlignment="1" applyProtection="1">
      <alignment horizontal="left" vertical="center"/>
      <protection hidden="1"/>
    </xf>
    <xf numFmtId="0" fontId="48" fillId="0" borderId="0" xfId="0" applyFont="1" applyAlignment="1" applyProtection="1">
      <alignment horizontal="left" vertical="center"/>
      <protection hidden="1"/>
    </xf>
    <xf numFmtId="0" fontId="68" fillId="8" borderId="0" xfId="0" applyFont="1" applyFill="1" applyAlignment="1" applyProtection="1">
      <alignment horizontal="center" vertical="center"/>
      <protection hidden="1"/>
    </xf>
    <xf numFmtId="0" fontId="68" fillId="4" borderId="0" xfId="0" applyFont="1" applyFill="1" applyAlignment="1" applyProtection="1">
      <alignment horizontal="left" vertical="center"/>
      <protection hidden="1"/>
    </xf>
    <xf numFmtId="0" fontId="68" fillId="4" borderId="0" xfId="0" applyFont="1" applyFill="1" applyAlignment="1" applyProtection="1">
      <alignment horizontal="center" vertical="center"/>
      <protection hidden="1"/>
    </xf>
    <xf numFmtId="166" fontId="37" fillId="0" borderId="69" xfId="0" applyNumberFormat="1" applyFont="1" applyBorder="1" applyAlignment="1" applyProtection="1">
      <alignment horizontal="center" vertical="center"/>
      <protection hidden="1"/>
    </xf>
    <xf numFmtId="0" fontId="38" fillId="0" borderId="55" xfId="0" applyFont="1" applyBorder="1" applyAlignment="1" applyProtection="1">
      <alignment vertical="center" wrapText="1"/>
      <protection hidden="1"/>
    </xf>
    <xf numFmtId="0" fontId="39" fillId="0" borderId="55" xfId="0" applyFont="1" applyBorder="1" applyAlignment="1" applyProtection="1">
      <alignment horizontal="center" vertical="center"/>
      <protection hidden="1"/>
    </xf>
    <xf numFmtId="0" fontId="39" fillId="0" borderId="55" xfId="0" applyFont="1" applyBorder="1" applyAlignment="1" applyProtection="1">
      <alignment horizontal="justify" vertical="center"/>
      <protection hidden="1"/>
    </xf>
    <xf numFmtId="3" fontId="39" fillId="0" borderId="55" xfId="0" applyNumberFormat="1" applyFont="1" applyBorder="1" applyAlignment="1" applyProtection="1">
      <alignment vertical="center"/>
      <protection hidden="1"/>
    </xf>
    <xf numFmtId="0" fontId="39" fillId="0" borderId="55" xfId="0" applyFont="1" applyBorder="1" applyAlignment="1" applyProtection="1">
      <alignment horizontal="center" vertical="center" wrapText="1"/>
      <protection hidden="1"/>
    </xf>
    <xf numFmtId="41" fontId="2" fillId="0" borderId="15" xfId="0" applyNumberFormat="1" applyFont="1" applyBorder="1" applyAlignment="1" applyProtection="1">
      <alignment horizontal="right" vertical="center" wrapText="1"/>
      <protection hidden="1"/>
    </xf>
    <xf numFmtId="41" fontId="2" fillId="0" borderId="30" xfId="0" applyNumberFormat="1" applyFont="1" applyBorder="1" applyAlignment="1" applyProtection="1">
      <alignment horizontal="right" vertical="center" wrapText="1"/>
      <protection hidden="1"/>
    </xf>
    <xf numFmtId="0" fontId="38" fillId="0" borderId="55" xfId="0" applyFont="1" applyBorder="1" applyAlignment="1" applyProtection="1">
      <alignment horizontal="center" vertical="center"/>
      <protection hidden="1"/>
    </xf>
    <xf numFmtId="0" fontId="38" fillId="0" borderId="55" xfId="0" applyFont="1" applyBorder="1" applyAlignment="1" applyProtection="1">
      <alignment horizontal="justify" vertical="center"/>
      <protection hidden="1"/>
    </xf>
    <xf numFmtId="3" fontId="38" fillId="0" borderId="90" xfId="0" applyNumberFormat="1" applyFont="1" applyBorder="1" applyAlignment="1" applyProtection="1">
      <alignment vertical="center"/>
      <protection hidden="1"/>
    </xf>
    <xf numFmtId="0" fontId="38" fillId="0" borderId="55" xfId="0" applyFont="1" applyBorder="1" applyAlignment="1" applyProtection="1">
      <alignment horizontal="center" vertical="center" wrapText="1"/>
      <protection hidden="1"/>
    </xf>
    <xf numFmtId="0" fontId="39" fillId="0" borderId="55" xfId="0" applyFont="1" applyBorder="1" applyAlignment="1" applyProtection="1">
      <alignment horizontal="justify" vertical="center" wrapText="1"/>
      <protection hidden="1"/>
    </xf>
    <xf numFmtId="0" fontId="39" fillId="0" borderId="55" xfId="0" applyFont="1" applyBorder="1" applyAlignment="1" applyProtection="1">
      <alignment vertical="center" wrapText="1"/>
      <protection hidden="1"/>
    </xf>
    <xf numFmtId="0" fontId="38" fillId="0" borderId="55" xfId="0" applyFont="1" applyBorder="1" applyAlignment="1" applyProtection="1">
      <alignment horizontal="justify" vertical="center" wrapText="1"/>
      <protection hidden="1"/>
    </xf>
    <xf numFmtId="169" fontId="28" fillId="0" borderId="77" xfId="0" applyNumberFormat="1" applyFont="1" applyBorder="1" applyAlignment="1" applyProtection="1">
      <alignment horizontal="right" vertical="center" wrapText="1"/>
      <protection hidden="1"/>
    </xf>
    <xf numFmtId="41" fontId="28" fillId="0" borderId="91" xfId="0" applyNumberFormat="1" applyFont="1" applyBorder="1" applyAlignment="1" applyProtection="1">
      <alignment horizontal="right" vertical="center" wrapText="1"/>
      <protection hidden="1"/>
    </xf>
    <xf numFmtId="41" fontId="28" fillId="0" borderId="92" xfId="0" applyNumberFormat="1" applyFont="1" applyBorder="1" applyAlignment="1" applyProtection="1">
      <alignment horizontal="right" vertical="center" wrapText="1"/>
      <protection hidden="1"/>
    </xf>
    <xf numFmtId="0" fontId="38" fillId="0" borderId="55" xfId="0" applyFont="1" applyBorder="1" applyAlignment="1" applyProtection="1">
      <alignment horizontal="left" vertical="center" wrapText="1"/>
      <protection hidden="1"/>
    </xf>
    <xf numFmtId="41" fontId="28" fillId="0" borderId="76" xfId="0" applyNumberFormat="1" applyFont="1" applyBorder="1" applyAlignment="1" applyProtection="1">
      <alignment horizontal="right" vertical="center" wrapText="1"/>
      <protection hidden="1"/>
    </xf>
    <xf numFmtId="41" fontId="28" fillId="0" borderId="77" xfId="0" applyNumberFormat="1" applyFont="1" applyBorder="1" applyAlignment="1" applyProtection="1">
      <alignment horizontal="right" vertical="center" wrapText="1"/>
      <protection hidden="1"/>
    </xf>
    <xf numFmtId="0" fontId="40" fillId="0" borderId="0" xfId="0" applyFont="1" applyProtection="1">
      <protection hidden="1"/>
    </xf>
    <xf numFmtId="169" fontId="28" fillId="0" borderId="90" xfId="0" applyNumberFormat="1" applyFont="1" applyBorder="1" applyAlignment="1" applyProtection="1">
      <alignment horizontal="right" vertical="center" wrapText="1"/>
      <protection hidden="1"/>
    </xf>
    <xf numFmtId="41" fontId="28" fillId="0" borderId="78" xfId="0" applyNumberFormat="1" applyFont="1" applyBorder="1" applyAlignment="1" applyProtection="1">
      <alignment horizontal="right" vertical="center" wrapText="1"/>
      <protection hidden="1"/>
    </xf>
    <xf numFmtId="41" fontId="28" fillId="0" borderId="79" xfId="0" applyNumberFormat="1" applyFont="1" applyBorder="1" applyAlignment="1" applyProtection="1">
      <alignment horizontal="right" vertical="center" wrapText="1"/>
      <protection hidden="1"/>
    </xf>
    <xf numFmtId="10" fontId="2" fillId="0" borderId="15" xfId="1" applyNumberFormat="1" applyFont="1" applyBorder="1" applyAlignment="1" applyProtection="1">
      <alignment horizontal="right" vertical="center" wrapText="1"/>
      <protection hidden="1"/>
    </xf>
    <xf numFmtId="0" fontId="39" fillId="0" borderId="55" xfId="0" applyFont="1" applyBorder="1" applyAlignment="1" applyProtection="1">
      <alignment horizontal="left" vertical="center" wrapText="1"/>
      <protection hidden="1"/>
    </xf>
    <xf numFmtId="41" fontId="28" fillId="0" borderId="15" xfId="0" applyNumberFormat="1" applyFont="1" applyBorder="1" applyAlignment="1" applyProtection="1">
      <alignment horizontal="right" vertical="center" wrapText="1"/>
      <protection hidden="1"/>
    </xf>
    <xf numFmtId="41" fontId="24" fillId="0" borderId="15" xfId="0" applyNumberFormat="1" applyFont="1" applyBorder="1" applyAlignment="1" applyProtection="1">
      <alignment horizontal="right" vertical="center" wrapText="1"/>
      <protection hidden="1"/>
    </xf>
    <xf numFmtId="0" fontId="39" fillId="0" borderId="58" xfId="0" applyFont="1" applyBorder="1" applyAlignment="1" applyProtection="1">
      <alignment horizontal="center" vertical="center"/>
      <protection hidden="1"/>
    </xf>
    <xf numFmtId="0" fontId="39" fillId="0" borderId="58" xfId="0" applyFont="1" applyBorder="1" applyAlignment="1" applyProtection="1">
      <alignment horizontal="justify" vertical="center" wrapText="1"/>
      <protection hidden="1"/>
    </xf>
    <xf numFmtId="41" fontId="2" fillId="0" borderId="88" xfId="0" applyNumberFormat="1" applyFont="1" applyBorder="1" applyAlignment="1" applyProtection="1">
      <alignment horizontal="right" vertical="center" wrapText="1"/>
      <protection hidden="1"/>
    </xf>
    <xf numFmtId="41" fontId="28" fillId="0" borderId="89" xfId="0" applyNumberFormat="1" applyFont="1" applyBorder="1" applyAlignment="1" applyProtection="1">
      <alignment horizontal="right" vertical="center" wrapText="1"/>
      <protection hidden="1"/>
    </xf>
    <xf numFmtId="0" fontId="39" fillId="0" borderId="58" xfId="0" applyFont="1" applyBorder="1" applyAlignment="1" applyProtection="1">
      <alignment horizontal="center" vertical="center" wrapText="1"/>
      <protection hidden="1"/>
    </xf>
    <xf numFmtId="0" fontId="29" fillId="4" borderId="0" xfId="0" applyFont="1" applyFill="1" applyAlignment="1" applyProtection="1">
      <alignment vertical="center"/>
      <protection hidden="1"/>
    </xf>
    <xf numFmtId="0" fontId="29" fillId="4" borderId="0" xfId="0" applyFont="1" applyFill="1" applyAlignment="1" applyProtection="1">
      <alignment horizontal="right" vertical="center"/>
      <protection hidden="1"/>
    </xf>
    <xf numFmtId="0" fontId="29" fillId="8" borderId="0" xfId="0" applyFont="1" applyFill="1" applyAlignment="1" applyProtection="1">
      <alignment horizontal="center"/>
      <protection hidden="1"/>
    </xf>
    <xf numFmtId="0" fontId="29" fillId="0" borderId="0" xfId="0" applyFont="1" applyAlignment="1" applyProtection="1">
      <alignment horizontal="center"/>
      <protection hidden="1"/>
    </xf>
    <xf numFmtId="3" fontId="26" fillId="0" borderId="57" xfId="0" applyNumberFormat="1" applyFont="1" applyBorder="1" applyAlignment="1" applyProtection="1">
      <alignment horizontal="center" vertical="center" wrapText="1"/>
      <protection hidden="1"/>
    </xf>
    <xf numFmtId="0" fontId="26" fillId="0" borderId="57" xfId="0" applyFont="1" applyBorder="1" applyAlignment="1" applyProtection="1">
      <alignment vertical="center" wrapText="1"/>
      <protection hidden="1"/>
    </xf>
    <xf numFmtId="3" fontId="27" fillId="0" borderId="57" xfId="0" applyNumberFormat="1" applyFont="1" applyBorder="1" applyAlignment="1" applyProtection="1">
      <alignment vertical="center" wrapText="1"/>
      <protection hidden="1"/>
    </xf>
    <xf numFmtId="3" fontId="27" fillId="0" borderId="57" xfId="0" applyNumberFormat="1" applyFont="1" applyBorder="1" applyAlignment="1" applyProtection="1">
      <alignment horizontal="center" vertical="center" wrapText="1"/>
      <protection hidden="1"/>
    </xf>
    <xf numFmtId="3" fontId="27" fillId="0" borderId="57" xfId="0" applyNumberFormat="1" applyFont="1" applyBorder="1" applyAlignment="1" applyProtection="1">
      <alignment horizontal="right" vertical="center" wrapText="1"/>
      <protection hidden="1"/>
    </xf>
    <xf numFmtId="0" fontId="27" fillId="0" borderId="57" xfId="0" applyFont="1" applyBorder="1" applyAlignment="1" applyProtection="1">
      <alignment horizontal="center" vertical="center" wrapText="1"/>
      <protection hidden="1"/>
    </xf>
    <xf numFmtId="3" fontId="27" fillId="0" borderId="70" xfId="0" applyNumberFormat="1" applyFont="1" applyBorder="1" applyAlignment="1" applyProtection="1">
      <alignment vertical="center" wrapText="1"/>
      <protection hidden="1"/>
    </xf>
    <xf numFmtId="3" fontId="26" fillId="0" borderId="72" xfId="0" applyNumberFormat="1" applyFont="1" applyBorder="1" applyAlignment="1" applyProtection="1">
      <alignment vertical="center" wrapText="1"/>
      <protection hidden="1"/>
    </xf>
    <xf numFmtId="3" fontId="26" fillId="0" borderId="71" xfId="0" applyNumberFormat="1" applyFont="1" applyBorder="1" applyAlignment="1" applyProtection="1">
      <alignment vertical="center" wrapText="1"/>
      <protection hidden="1"/>
    </xf>
    <xf numFmtId="3" fontId="27" fillId="4" borderId="57" xfId="0" applyNumberFormat="1" applyFont="1" applyFill="1" applyBorder="1" applyAlignment="1" applyProtection="1">
      <alignment horizontal="center" vertical="center" wrapText="1"/>
      <protection hidden="1"/>
    </xf>
    <xf numFmtId="3" fontId="29" fillId="4" borderId="0" xfId="0" applyNumberFormat="1" applyFont="1" applyFill="1" applyProtection="1">
      <protection hidden="1"/>
    </xf>
    <xf numFmtId="0" fontId="29" fillId="4" borderId="73" xfId="0" applyFont="1" applyFill="1" applyBorder="1" applyProtection="1">
      <protection hidden="1"/>
    </xf>
    <xf numFmtId="3" fontId="29" fillId="4" borderId="73" xfId="0" applyNumberFormat="1" applyFont="1" applyFill="1" applyBorder="1" applyProtection="1">
      <protection hidden="1"/>
    </xf>
    <xf numFmtId="3" fontId="29" fillId="8" borderId="0" xfId="0" applyNumberFormat="1" applyFont="1" applyFill="1" applyProtection="1">
      <protection hidden="1"/>
    </xf>
    <xf numFmtId="0" fontId="24" fillId="4" borderId="0" xfId="0" applyFont="1" applyFill="1" applyAlignment="1" applyProtection="1">
      <alignment horizontal="justify" vertical="center"/>
      <protection hidden="1"/>
    </xf>
    <xf numFmtId="0" fontId="24" fillId="8" borderId="0" xfId="0" applyFont="1" applyFill="1" applyProtection="1">
      <protection hidden="1"/>
    </xf>
    <xf numFmtId="0" fontId="53" fillId="4" borderId="9" xfId="0" applyFont="1" applyFill="1" applyBorder="1" applyAlignment="1" applyProtection="1">
      <alignment horizontal="center" vertical="center" wrapText="1"/>
      <protection hidden="1"/>
    </xf>
    <xf numFmtId="164" fontId="31" fillId="4" borderId="9" xfId="0" applyNumberFormat="1"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56" fillId="4" borderId="9" xfId="0" applyFont="1" applyFill="1" applyBorder="1" applyAlignment="1" applyProtection="1">
      <alignment horizontal="center" vertical="center"/>
      <protection hidden="1"/>
    </xf>
    <xf numFmtId="0" fontId="56" fillId="4" borderId="9" xfId="0" applyFont="1" applyFill="1" applyBorder="1" applyAlignment="1" applyProtection="1">
      <alignment horizontal="left" vertical="center"/>
      <protection hidden="1"/>
    </xf>
    <xf numFmtId="41" fontId="56" fillId="4" borderId="9" xfId="4" applyNumberFormat="1" applyFont="1" applyFill="1" applyBorder="1" applyAlignment="1" applyProtection="1">
      <alignment horizontal="right" vertical="center" wrapText="1"/>
      <protection hidden="1"/>
    </xf>
    <xf numFmtId="0" fontId="61" fillId="4" borderId="0" xfId="0" applyFont="1" applyFill="1" applyAlignment="1" applyProtection="1">
      <alignment vertical="center"/>
      <protection hidden="1"/>
    </xf>
    <xf numFmtId="0" fontId="53" fillId="4" borderId="9" xfId="0" applyFont="1" applyFill="1" applyBorder="1" applyAlignment="1" applyProtection="1">
      <alignment horizontal="left" vertical="center" wrapText="1"/>
      <protection hidden="1"/>
    </xf>
    <xf numFmtId="0" fontId="53" fillId="4" borderId="9" xfId="0" applyFont="1" applyFill="1" applyBorder="1" applyAlignment="1" applyProtection="1">
      <alignment vertical="center"/>
      <protection hidden="1"/>
    </xf>
    <xf numFmtId="3" fontId="31" fillId="4" borderId="0" xfId="0" applyNumberFormat="1" applyFont="1" applyFill="1" applyAlignment="1" applyProtection="1">
      <alignment vertical="center"/>
      <protection hidden="1"/>
    </xf>
    <xf numFmtId="0" fontId="19" fillId="4" borderId="0" xfId="0" applyFont="1" applyFill="1" applyAlignment="1" applyProtection="1">
      <alignment vertical="center"/>
      <protection hidden="1"/>
    </xf>
    <xf numFmtId="3" fontId="19" fillId="4" borderId="0" xfId="0" applyNumberFormat="1" applyFont="1" applyFill="1" applyAlignment="1" applyProtection="1">
      <alignment vertical="center"/>
      <protection hidden="1"/>
    </xf>
    <xf numFmtId="0" fontId="53" fillId="4" borderId="9" xfId="0" applyFont="1" applyFill="1" applyBorder="1" applyAlignment="1" applyProtection="1">
      <alignment horizontal="center"/>
      <protection hidden="1"/>
    </xf>
    <xf numFmtId="0" fontId="53" fillId="4" borderId="9" xfId="0" applyFont="1" applyFill="1" applyBorder="1" applyProtection="1">
      <protection hidden="1"/>
    </xf>
    <xf numFmtId="0" fontId="53" fillId="4" borderId="0" xfId="0" applyFont="1" applyFill="1" applyAlignment="1" applyProtection="1">
      <alignment horizontal="center"/>
      <protection hidden="1"/>
    </xf>
    <xf numFmtId="41" fontId="53" fillId="4" borderId="0" xfId="4" applyNumberFormat="1" applyFont="1" applyFill="1" applyAlignment="1" applyProtection="1">
      <alignment horizontal="right" vertical="center" wrapText="1"/>
      <protection hidden="1"/>
    </xf>
    <xf numFmtId="0" fontId="37" fillId="4" borderId="0" xfId="0" applyFont="1" applyFill="1" applyAlignment="1" applyProtection="1">
      <alignment vertical="center"/>
      <protection hidden="1"/>
    </xf>
    <xf numFmtId="0" fontId="56" fillId="4" borderId="9" xfId="0" applyFont="1" applyFill="1" applyBorder="1" applyAlignment="1" applyProtection="1">
      <alignment horizontal="center" vertical="center" wrapText="1"/>
      <protection hidden="1"/>
    </xf>
    <xf numFmtId="9" fontId="56" fillId="4" borderId="9" xfId="1" applyFont="1" applyFill="1" applyBorder="1" applyAlignment="1" applyProtection="1">
      <alignment horizontal="center" vertical="center" wrapText="1"/>
      <protection hidden="1"/>
    </xf>
    <xf numFmtId="0" fontId="56" fillId="4" borderId="9" xfId="0" applyFont="1" applyFill="1" applyBorder="1" applyAlignment="1" applyProtection="1">
      <alignment horizontal="center"/>
      <protection hidden="1"/>
    </xf>
    <xf numFmtId="0" fontId="56" fillId="4" borderId="9" xfId="0" applyFont="1" applyFill="1" applyBorder="1" applyAlignment="1" applyProtection="1">
      <alignment horizontal="left"/>
      <protection hidden="1"/>
    </xf>
    <xf numFmtId="0" fontId="53" fillId="4" borderId="9" xfId="0" applyFont="1" applyFill="1" applyBorder="1" applyAlignment="1" applyProtection="1">
      <alignment horizontal="left"/>
      <protection hidden="1"/>
    </xf>
    <xf numFmtId="0" fontId="53" fillId="4" borderId="9" xfId="0" applyFont="1" applyFill="1" applyBorder="1" applyAlignment="1" applyProtection="1">
      <alignment horizontal="left" indent="1"/>
      <protection hidden="1"/>
    </xf>
    <xf numFmtId="0" fontId="53" fillId="4" borderId="0" xfId="0" applyFont="1" applyFill="1" applyAlignment="1" applyProtection="1">
      <alignment horizontal="left"/>
      <protection hidden="1"/>
    </xf>
    <xf numFmtId="0" fontId="56" fillId="4" borderId="9" xfId="0" applyFont="1" applyFill="1" applyBorder="1" applyAlignment="1" applyProtection="1">
      <alignment horizontal="left" vertical="center" wrapText="1"/>
      <protection hidden="1"/>
    </xf>
    <xf numFmtId="0" fontId="53" fillId="4" borderId="0" xfId="0" applyFont="1" applyFill="1" applyAlignment="1" applyProtection="1">
      <alignment horizontal="center" vertical="center"/>
      <protection hidden="1"/>
    </xf>
    <xf numFmtId="0" fontId="53" fillId="4" borderId="0" xfId="0" applyFont="1" applyFill="1" applyAlignment="1" applyProtection="1">
      <alignment vertical="center"/>
      <protection hidden="1"/>
    </xf>
    <xf numFmtId="0" fontId="38" fillId="4" borderId="9" xfId="0" applyFont="1" applyFill="1" applyBorder="1" applyAlignment="1" applyProtection="1">
      <alignment horizontal="center" vertical="center" wrapText="1"/>
      <protection hidden="1"/>
    </xf>
    <xf numFmtId="0" fontId="56" fillId="4" borderId="9" xfId="0" applyFont="1" applyFill="1" applyBorder="1" applyAlignment="1" applyProtection="1">
      <alignment vertical="center" wrapText="1"/>
      <protection hidden="1"/>
    </xf>
    <xf numFmtId="37" fontId="63" fillId="7" borderId="9" xfId="0" applyNumberFormat="1" applyFont="1" applyFill="1" applyBorder="1" applyAlignment="1" applyProtection="1">
      <alignment horizontal="right" vertical="center" wrapText="1"/>
      <protection hidden="1"/>
    </xf>
    <xf numFmtId="41" fontId="53" fillId="4" borderId="9" xfId="4" applyNumberFormat="1" applyFont="1" applyFill="1" applyBorder="1" applyAlignment="1" applyProtection="1">
      <alignment horizontal="center" vertical="center" wrapText="1"/>
      <protection hidden="1"/>
    </xf>
    <xf numFmtId="0" fontId="56" fillId="4" borderId="9" xfId="0" applyFont="1" applyFill="1" applyBorder="1" applyAlignment="1" applyProtection="1">
      <alignment vertical="center"/>
      <protection hidden="1"/>
    </xf>
    <xf numFmtId="0" fontId="10" fillId="4" borderId="0" xfId="0" applyFont="1" applyFill="1" applyProtection="1">
      <protection hidden="1"/>
    </xf>
    <xf numFmtId="0" fontId="10" fillId="8" borderId="0" xfId="0" applyFont="1" applyFill="1" applyProtection="1">
      <protection hidden="1"/>
    </xf>
    <xf numFmtId="0" fontId="5" fillId="8" borderId="0" xfId="0" applyFont="1" applyFill="1" applyProtection="1">
      <protection hidden="1"/>
    </xf>
    <xf numFmtId="0" fontId="53" fillId="0" borderId="9" xfId="0" applyFont="1" applyBorder="1" applyAlignment="1" applyProtection="1">
      <alignment horizontal="center" vertical="center" wrapText="1"/>
      <protection hidden="1"/>
    </xf>
    <xf numFmtId="0" fontId="56" fillId="0" borderId="9" xfId="0" applyFont="1" applyBorder="1" applyAlignment="1" applyProtection="1">
      <alignment horizontal="center" vertical="center" wrapText="1"/>
      <protection hidden="1"/>
    </xf>
    <xf numFmtId="0" fontId="53" fillId="4" borderId="59" xfId="0" applyFont="1" applyFill="1" applyBorder="1" applyAlignment="1" applyProtection="1">
      <alignment vertical="center" wrapText="1"/>
      <protection hidden="1"/>
    </xf>
    <xf numFmtId="41" fontId="53" fillId="4" borderId="10" xfId="4" applyNumberFormat="1" applyFont="1" applyFill="1" applyBorder="1" applyAlignment="1" applyProtection="1">
      <alignment horizontal="right" vertical="center" wrapText="1"/>
      <protection hidden="1"/>
    </xf>
    <xf numFmtId="0" fontId="13" fillId="0" borderId="12" xfId="0" applyFont="1" applyBorder="1" applyAlignment="1" applyProtection="1">
      <alignment vertical="center" wrapText="1"/>
      <protection hidden="1"/>
    </xf>
    <xf numFmtId="41" fontId="56" fillId="4" borderId="47" xfId="4" applyNumberFormat="1" applyFont="1" applyFill="1" applyBorder="1" applyAlignment="1" applyProtection="1">
      <alignment horizontal="right" vertical="center" wrapText="1"/>
      <protection hidden="1"/>
    </xf>
    <xf numFmtId="9" fontId="31" fillId="4" borderId="9" xfId="0" applyNumberFormat="1" applyFont="1" applyFill="1" applyBorder="1" applyAlignment="1" applyProtection="1">
      <alignment horizontal="center" vertical="center" wrapText="1"/>
      <protection hidden="1"/>
    </xf>
    <xf numFmtId="165" fontId="61" fillId="4" borderId="18" xfId="0" applyNumberFormat="1" applyFont="1" applyFill="1" applyBorder="1" applyAlignment="1" applyProtection="1">
      <alignment vertical="center"/>
      <protection hidden="1"/>
    </xf>
    <xf numFmtId="165" fontId="61" fillId="4" borderId="13" xfId="0" applyNumberFormat="1" applyFont="1" applyFill="1" applyBorder="1" applyAlignment="1" applyProtection="1">
      <alignment vertical="center"/>
      <protection hidden="1"/>
    </xf>
    <xf numFmtId="0" fontId="31" fillId="4" borderId="9" xfId="0" applyFont="1" applyFill="1" applyBorder="1" applyAlignment="1" applyProtection="1">
      <alignment vertical="center"/>
      <protection hidden="1"/>
    </xf>
    <xf numFmtId="0" fontId="31" fillId="4" borderId="9" xfId="0" applyFont="1" applyFill="1" applyBorder="1" applyAlignment="1" applyProtection="1">
      <alignment horizontal="left" vertical="center" wrapText="1" indent="1"/>
      <protection hidden="1"/>
    </xf>
    <xf numFmtId="0" fontId="56" fillId="4" borderId="9" xfId="0" applyFont="1" applyFill="1" applyBorder="1" applyAlignment="1" applyProtection="1">
      <alignment horizontal="left" vertical="center" indent="1"/>
      <protection hidden="1"/>
    </xf>
    <xf numFmtId="0" fontId="53" fillId="4" borderId="9" xfId="0" applyFont="1" applyFill="1" applyBorder="1" applyAlignment="1" applyProtection="1">
      <alignment horizontal="right" vertical="center" wrapText="1"/>
      <protection hidden="1"/>
    </xf>
    <xf numFmtId="0" fontId="31" fillId="4" borderId="13" xfId="0" applyFont="1" applyFill="1" applyBorder="1" applyAlignment="1" applyProtection="1">
      <alignment horizontal="center" vertical="center" wrapText="1"/>
      <protection hidden="1"/>
    </xf>
    <xf numFmtId="0" fontId="9" fillId="4" borderId="13" xfId="0" applyFont="1" applyFill="1" applyBorder="1" applyAlignment="1" applyProtection="1">
      <alignment horizontal="center" vertical="center" wrapText="1"/>
      <protection hidden="1"/>
    </xf>
    <xf numFmtId="0" fontId="14" fillId="4" borderId="3" xfId="0" applyFont="1" applyFill="1" applyBorder="1" applyAlignment="1" applyProtection="1">
      <alignment horizontal="center" vertical="center" wrapText="1"/>
      <protection hidden="1"/>
    </xf>
    <xf numFmtId="0" fontId="14" fillId="4" borderId="3" xfId="0" applyFont="1" applyFill="1" applyBorder="1" applyAlignment="1" applyProtection="1">
      <alignment horizontal="left" vertical="center" wrapText="1" indent="1"/>
      <protection hidden="1"/>
    </xf>
    <xf numFmtId="170" fontId="53" fillId="4" borderId="9" xfId="4" applyNumberFormat="1" applyFont="1" applyFill="1" applyBorder="1" applyAlignment="1" applyProtection="1">
      <alignment horizontal="right" vertical="center" wrapText="1"/>
      <protection hidden="1"/>
    </xf>
    <xf numFmtId="0" fontId="10" fillId="4" borderId="3" xfId="0" applyFont="1" applyFill="1" applyBorder="1" applyAlignment="1" applyProtection="1">
      <alignment horizontal="center" vertical="center" wrapText="1"/>
      <protection hidden="1"/>
    </xf>
    <xf numFmtId="0" fontId="10" fillId="4" borderId="3" xfId="0" applyFont="1" applyFill="1" applyBorder="1" applyAlignment="1" applyProtection="1">
      <alignment horizontal="left" vertical="center" wrapText="1" indent="1"/>
      <protection hidden="1"/>
    </xf>
    <xf numFmtId="0" fontId="14" fillId="4" borderId="6" xfId="0" applyFont="1" applyFill="1" applyBorder="1" applyAlignment="1" applyProtection="1">
      <alignment horizontal="left" vertical="center" wrapText="1" indent="1"/>
      <protection hidden="1"/>
    </xf>
    <xf numFmtId="0" fontId="14" fillId="4" borderId="21" xfId="0" applyFont="1" applyFill="1" applyBorder="1" applyAlignment="1" applyProtection="1">
      <alignment horizontal="left" vertical="center" wrapText="1" indent="1"/>
      <protection hidden="1"/>
    </xf>
    <xf numFmtId="0" fontId="10" fillId="4" borderId="21" xfId="0" applyFont="1" applyFill="1" applyBorder="1" applyAlignment="1" applyProtection="1">
      <alignment horizontal="left" vertical="center" wrapText="1" indent="1"/>
      <protection hidden="1"/>
    </xf>
    <xf numFmtId="0" fontId="55" fillId="4" borderId="3" xfId="0" applyFont="1" applyFill="1" applyBorder="1" applyAlignment="1" applyProtection="1">
      <alignment horizontal="center" vertical="center" wrapText="1"/>
      <protection hidden="1"/>
    </xf>
    <xf numFmtId="0" fontId="61" fillId="4" borderId="0" xfId="0" applyFont="1" applyFill="1" applyAlignment="1" applyProtection="1">
      <alignment vertical="center" wrapText="1"/>
      <protection hidden="1"/>
    </xf>
    <xf numFmtId="0" fontId="13" fillId="0" borderId="12" xfId="0" applyFont="1" applyBorder="1" applyAlignment="1" applyProtection="1">
      <alignment horizontal="left" vertical="center" wrapText="1"/>
      <protection hidden="1"/>
    </xf>
    <xf numFmtId="9" fontId="61" fillId="4" borderId="9" xfId="0" applyNumberFormat="1" applyFont="1" applyFill="1" applyBorder="1" applyAlignment="1" applyProtection="1">
      <alignment horizontal="center" vertical="center" wrapText="1"/>
      <protection hidden="1"/>
    </xf>
    <xf numFmtId="9" fontId="56" fillId="4" borderId="9" xfId="0" applyNumberFormat="1" applyFont="1" applyFill="1" applyBorder="1" applyAlignment="1" applyProtection="1">
      <alignment horizontal="center" vertical="center" wrapText="1"/>
      <protection hidden="1"/>
    </xf>
    <xf numFmtId="3" fontId="55" fillId="4" borderId="9" xfId="0" applyNumberFormat="1" applyFont="1" applyFill="1" applyBorder="1" applyAlignment="1" applyProtection="1">
      <alignment horizontal="center" vertical="center" wrapText="1"/>
      <protection hidden="1"/>
    </xf>
    <xf numFmtId="0" fontId="53" fillId="4" borderId="9" xfId="0" applyFont="1" applyFill="1" applyBorder="1" applyAlignment="1" applyProtection="1">
      <alignment horizontal="left" vertical="center" wrapText="1" indent="1"/>
      <protection hidden="1"/>
    </xf>
    <xf numFmtId="0" fontId="61" fillId="4" borderId="0" xfId="0" applyFont="1" applyFill="1" applyAlignment="1" applyProtection="1">
      <alignment horizontal="center" vertical="center" wrapText="1"/>
      <protection hidden="1"/>
    </xf>
    <xf numFmtId="0" fontId="13" fillId="0" borderId="0" xfId="0" applyFont="1" applyAlignment="1" applyProtection="1">
      <alignment vertical="center" wrapText="1"/>
      <protection hidden="1"/>
    </xf>
    <xf numFmtId="41" fontId="56" fillId="4" borderId="0" xfId="4" applyNumberFormat="1" applyFont="1" applyFill="1" applyAlignment="1" applyProtection="1">
      <alignment horizontal="right" vertical="center" wrapText="1"/>
      <protection hidden="1"/>
    </xf>
    <xf numFmtId="0" fontId="5" fillId="4" borderId="34" xfId="0" applyFont="1" applyFill="1" applyBorder="1" applyProtection="1">
      <protection hidden="1"/>
    </xf>
    <xf numFmtId="0" fontId="18" fillId="4" borderId="33" xfId="0" applyFont="1" applyFill="1" applyBorder="1" applyProtection="1">
      <protection hidden="1"/>
    </xf>
    <xf numFmtId="10" fontId="61" fillId="4" borderId="9" xfId="0" applyNumberFormat="1" applyFont="1" applyFill="1" applyBorder="1" applyAlignment="1" applyProtection="1">
      <alignment horizontal="center" vertical="center" wrapText="1"/>
      <protection hidden="1"/>
    </xf>
    <xf numFmtId="3" fontId="61" fillId="4" borderId="47" xfId="0" applyNumberFormat="1" applyFont="1" applyFill="1" applyBorder="1" applyAlignment="1" applyProtection="1">
      <alignment horizontal="right" wrapText="1"/>
      <protection hidden="1"/>
    </xf>
    <xf numFmtId="0" fontId="61" fillId="4" borderId="15" xfId="0" applyFont="1" applyFill="1" applyBorder="1" applyAlignment="1" applyProtection="1">
      <alignment horizontal="center" vertical="center" wrapText="1"/>
      <protection hidden="1"/>
    </xf>
    <xf numFmtId="3" fontId="61" fillId="4" borderId="0" xfId="0" applyNumberFormat="1" applyFont="1" applyFill="1" applyAlignment="1" applyProtection="1">
      <alignment horizontal="right" wrapText="1"/>
      <protection hidden="1"/>
    </xf>
    <xf numFmtId="10" fontId="61" fillId="4" borderId="0" xfId="0" applyNumberFormat="1" applyFont="1" applyFill="1" applyAlignment="1" applyProtection="1">
      <alignment horizontal="right" wrapText="1"/>
      <protection hidden="1"/>
    </xf>
    <xf numFmtId="0" fontId="45" fillId="8" borderId="0" xfId="0" applyFont="1" applyFill="1" applyAlignment="1" applyProtection="1">
      <alignment horizontal="left" vertical="center" wrapText="1"/>
      <protection hidden="1"/>
    </xf>
    <xf numFmtId="0" fontId="42" fillId="4" borderId="0" xfId="0" applyFont="1" applyFill="1" applyAlignment="1" applyProtection="1">
      <alignment horizontal="left" vertical="center" wrapText="1"/>
      <protection hidden="1"/>
    </xf>
    <xf numFmtId="0" fontId="59" fillId="8" borderId="0" xfId="0" applyFont="1" applyFill="1" applyAlignment="1" applyProtection="1">
      <alignment horizontal="justify" vertical="center"/>
      <protection hidden="1"/>
    </xf>
    <xf numFmtId="0" fontId="59" fillId="8" borderId="0" xfId="0" applyFont="1" applyFill="1" applyAlignment="1" applyProtection="1">
      <alignment horizontal="left" vertical="center" indent="3"/>
      <protection hidden="1"/>
    </xf>
    <xf numFmtId="0" fontId="58" fillId="8" borderId="0" xfId="0" applyFont="1" applyFill="1" applyAlignment="1" applyProtection="1">
      <alignment horizontal="left" vertical="center" indent="2"/>
      <protection hidden="1"/>
    </xf>
    <xf numFmtId="0" fontId="58" fillId="8" borderId="0" xfId="0" applyFont="1" applyFill="1" applyAlignment="1" applyProtection="1">
      <alignment horizontal="justify" vertical="center"/>
      <protection hidden="1"/>
    </xf>
    <xf numFmtId="0" fontId="60" fillId="8" borderId="0" xfId="0" applyFont="1" applyFill="1" applyAlignment="1" applyProtection="1">
      <alignment horizontal="justify" vertical="center"/>
      <protection hidden="1"/>
    </xf>
    <xf numFmtId="0" fontId="58" fillId="8" borderId="0" xfId="0" applyFont="1" applyFill="1" applyAlignment="1" applyProtection="1">
      <alignment wrapText="1"/>
      <protection hidden="1"/>
    </xf>
    <xf numFmtId="0" fontId="26" fillId="4" borderId="16" xfId="0" applyFont="1" applyFill="1" applyBorder="1" applyAlignment="1" applyProtection="1">
      <alignment vertical="center" wrapText="1"/>
      <protection hidden="1"/>
    </xf>
    <xf numFmtId="0" fontId="26" fillId="4" borderId="13" xfId="0" applyFont="1" applyFill="1" applyBorder="1" applyAlignment="1" applyProtection="1">
      <alignment vertical="center" wrapText="1"/>
      <protection hidden="1"/>
    </xf>
    <xf numFmtId="0" fontId="29" fillId="4" borderId="0" xfId="0" applyFont="1" applyFill="1" applyAlignment="1" applyProtection="1">
      <alignment vertical="center" wrapText="1"/>
      <protection hidden="1"/>
    </xf>
    <xf numFmtId="0" fontId="18" fillId="0" borderId="0" xfId="0" applyFont="1" applyAlignment="1" applyProtection="1">
      <alignment vertical="center"/>
      <protection hidden="1"/>
    </xf>
    <xf numFmtId="0" fontId="26" fillId="4" borderId="9" xfId="0" applyFont="1" applyFill="1" applyBorder="1" applyAlignment="1" applyProtection="1">
      <alignment horizontal="center" vertical="center" wrapText="1"/>
      <protection hidden="1"/>
    </xf>
    <xf numFmtId="164" fontId="26" fillId="4" borderId="9" xfId="0" applyNumberFormat="1" applyFont="1" applyFill="1" applyBorder="1" applyAlignment="1" applyProtection="1">
      <alignment horizontal="center" vertical="center" wrapText="1"/>
      <protection hidden="1"/>
    </xf>
    <xf numFmtId="0" fontId="24" fillId="0" borderId="9" xfId="0" applyFont="1" applyBorder="1" applyAlignment="1" applyProtection="1">
      <alignment vertical="center" wrapText="1"/>
      <protection hidden="1"/>
    </xf>
    <xf numFmtId="168" fontId="2" fillId="4" borderId="9" xfId="10" applyNumberFormat="1" applyFont="1" applyFill="1" applyBorder="1" applyAlignment="1" applyProtection="1">
      <alignment horizontal="right" vertical="center" wrapText="1"/>
      <protection hidden="1"/>
    </xf>
    <xf numFmtId="0" fontId="27" fillId="4" borderId="9" xfId="0" applyFont="1" applyFill="1" applyBorder="1" applyAlignment="1" applyProtection="1">
      <alignment vertical="center" wrapText="1"/>
      <protection hidden="1"/>
    </xf>
    <xf numFmtId="167" fontId="2" fillId="0" borderId="10" xfId="0" applyNumberFormat="1" applyFont="1" applyBorder="1" applyAlignment="1" applyProtection="1">
      <alignment horizontal="right" vertical="center" wrapText="1"/>
      <protection hidden="1"/>
    </xf>
    <xf numFmtId="0" fontId="40" fillId="4" borderId="0" xfId="0" applyFont="1" applyFill="1" applyAlignment="1" applyProtection="1">
      <alignment vertical="center"/>
      <protection hidden="1"/>
    </xf>
    <xf numFmtId="0" fontId="26" fillId="4" borderId="9" xfId="0" applyFont="1" applyFill="1" applyBorder="1" applyAlignment="1" applyProtection="1">
      <alignment vertical="center" wrapText="1"/>
      <protection hidden="1"/>
    </xf>
    <xf numFmtId="167" fontId="3" fillId="0" borderId="47" xfId="0" applyNumberFormat="1" applyFont="1" applyBorder="1" applyAlignment="1" applyProtection="1">
      <alignment horizontal="right" vertical="center" wrapText="1"/>
      <protection hidden="1"/>
    </xf>
    <xf numFmtId="168" fontId="27" fillId="4" borderId="9" xfId="10" applyNumberFormat="1" applyFont="1" applyFill="1" applyBorder="1" applyAlignment="1" applyProtection="1">
      <alignment horizontal="right" vertical="center" wrapText="1"/>
      <protection hidden="1"/>
    </xf>
    <xf numFmtId="168" fontId="2" fillId="0" borderId="10" xfId="0" applyNumberFormat="1" applyFont="1" applyBorder="1" applyAlignment="1" applyProtection="1">
      <alignment horizontal="right" vertical="center" wrapText="1"/>
      <protection hidden="1"/>
    </xf>
    <xf numFmtId="0" fontId="37" fillId="4" borderId="12" xfId="0" applyFont="1" applyFill="1" applyBorder="1" applyAlignment="1" applyProtection="1">
      <alignment vertical="center" wrapText="1"/>
      <protection hidden="1"/>
    </xf>
    <xf numFmtId="168" fontId="3" fillId="0" borderId="47" xfId="0" applyNumberFormat="1" applyFont="1" applyBorder="1" applyAlignment="1" applyProtection="1">
      <alignment horizontal="right" vertical="center" wrapText="1"/>
      <protection hidden="1"/>
    </xf>
    <xf numFmtId="0" fontId="37" fillId="4" borderId="9" xfId="0" applyFont="1" applyFill="1" applyBorder="1" applyAlignment="1" applyProtection="1">
      <alignment horizontal="center" vertical="center" wrapText="1"/>
      <protection hidden="1"/>
    </xf>
    <xf numFmtId="0" fontId="29" fillId="4" borderId="0" xfId="0" applyFont="1" applyFill="1" applyAlignment="1" applyProtection="1">
      <alignment horizontal="center" vertical="center"/>
      <protection hidden="1"/>
    </xf>
    <xf numFmtId="0" fontId="39" fillId="4" borderId="9" xfId="0" applyFont="1" applyFill="1" applyBorder="1" applyAlignment="1" applyProtection="1">
      <alignment horizontal="center" vertical="center"/>
      <protection hidden="1"/>
    </xf>
    <xf numFmtId="0" fontId="39" fillId="4" borderId="9" xfId="0" applyFont="1" applyFill="1" applyBorder="1" applyAlignment="1" applyProtection="1">
      <alignment vertical="center" wrapText="1"/>
      <protection hidden="1"/>
    </xf>
    <xf numFmtId="41" fontId="39" fillId="4" borderId="9" xfId="4" applyNumberFormat="1" applyFont="1" applyFill="1" applyBorder="1" applyAlignment="1" applyProtection="1">
      <alignment horizontal="right" vertical="center"/>
      <protection hidden="1"/>
    </xf>
    <xf numFmtId="168" fontId="38" fillId="4" borderId="9" xfId="10" applyNumberFormat="1" applyFont="1" applyFill="1" applyBorder="1" applyAlignment="1" applyProtection="1">
      <alignment horizontal="right" vertical="center"/>
      <protection hidden="1"/>
    </xf>
    <xf numFmtId="41" fontId="39" fillId="4" borderId="10" xfId="4" applyNumberFormat="1" applyFont="1" applyFill="1" applyBorder="1" applyAlignment="1" applyProtection="1">
      <alignment horizontal="right" vertical="center"/>
      <protection hidden="1"/>
    </xf>
    <xf numFmtId="168" fontId="38" fillId="4" borderId="10" xfId="10" applyNumberFormat="1" applyFont="1" applyFill="1" applyBorder="1" applyAlignment="1" applyProtection="1">
      <alignment horizontal="right" vertical="center"/>
      <protection hidden="1"/>
    </xf>
    <xf numFmtId="0" fontId="77" fillId="4" borderId="9" xfId="0" applyFont="1" applyFill="1" applyBorder="1" applyAlignment="1" applyProtection="1">
      <alignment horizontal="center" vertical="center"/>
      <protection hidden="1"/>
    </xf>
    <xf numFmtId="0" fontId="3" fillId="0" borderId="12" xfId="0" applyFont="1" applyBorder="1" applyAlignment="1" applyProtection="1">
      <alignment vertical="center" wrapText="1"/>
      <protection hidden="1"/>
    </xf>
    <xf numFmtId="168" fontId="37" fillId="4" borderId="80" xfId="10" applyNumberFormat="1" applyFont="1" applyFill="1" applyBorder="1" applyAlignment="1" applyProtection="1">
      <alignment horizontal="right" vertical="center"/>
      <protection hidden="1"/>
    </xf>
    <xf numFmtId="41" fontId="38" fillId="4" borderId="10" xfId="4" applyNumberFormat="1" applyFont="1" applyFill="1" applyBorder="1" applyAlignment="1" applyProtection="1">
      <alignment horizontal="right" vertical="center"/>
      <protection hidden="1"/>
    </xf>
    <xf numFmtId="0" fontId="29" fillId="0" borderId="0" xfId="0" applyFont="1" applyAlignment="1" applyProtection="1">
      <alignment vertical="center" wrapText="1"/>
      <protection hidden="1"/>
    </xf>
    <xf numFmtId="0" fontId="18" fillId="0" borderId="0" xfId="0" applyFont="1" applyProtection="1">
      <protection hidden="1"/>
    </xf>
    <xf numFmtId="0" fontId="19" fillId="0" borderId="0" xfId="0" applyFont="1" applyProtection="1">
      <protection hidden="1"/>
    </xf>
    <xf numFmtId="41" fontId="12" fillId="5" borderId="15" xfId="0" applyNumberFormat="1" applyFont="1" applyFill="1" applyBorder="1" applyAlignment="1" applyProtection="1">
      <alignment horizontal="right" vertical="center" wrapText="1"/>
      <protection hidden="1"/>
    </xf>
    <xf numFmtId="165" fontId="3" fillId="0" borderId="15" xfId="0" applyNumberFormat="1" applyFont="1" applyBorder="1" applyAlignment="1" applyProtection="1">
      <alignment horizontal="center" vertical="center" wrapText="1"/>
      <protection hidden="1"/>
    </xf>
    <xf numFmtId="0" fontId="2" fillId="0" borderId="12" xfId="0" applyFont="1" applyBorder="1" applyAlignment="1" applyProtection="1">
      <alignment vertical="center" wrapText="1"/>
      <protection hidden="1"/>
    </xf>
    <xf numFmtId="37" fontId="3" fillId="0" borderId="15" xfId="0" applyNumberFormat="1" applyFont="1" applyBorder="1" applyAlignment="1" applyProtection="1">
      <alignment horizontal="right" vertical="center" wrapText="1"/>
      <protection hidden="1"/>
    </xf>
    <xf numFmtId="37" fontId="24" fillId="0" borderId="15" xfId="0" applyNumberFormat="1" applyFont="1" applyBorder="1" applyAlignment="1" applyProtection="1">
      <alignment horizontal="right" vertical="center" wrapText="1"/>
      <protection hidden="1"/>
    </xf>
    <xf numFmtId="0" fontId="13" fillId="0" borderId="39"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14" xfId="0" applyFont="1" applyBorder="1" applyAlignment="1" applyProtection="1">
      <alignment horizontal="center" vertical="center" wrapText="1"/>
      <protection hidden="1"/>
    </xf>
    <xf numFmtId="166" fontId="13" fillId="0" borderId="12" xfId="0" applyNumberFormat="1" applyFont="1" applyBorder="1" applyAlignment="1" applyProtection="1">
      <alignment horizontal="left" vertical="center" wrapText="1"/>
      <protection hidden="1"/>
    </xf>
    <xf numFmtId="41" fontId="25" fillId="0" borderId="51" xfId="0" applyNumberFormat="1" applyFont="1" applyBorder="1" applyAlignment="1" applyProtection="1">
      <alignment horizontal="right" vertical="center" wrapText="1"/>
      <protection hidden="1"/>
    </xf>
    <xf numFmtId="41" fontId="25" fillId="0" borderId="52" xfId="0" applyNumberFormat="1" applyFont="1" applyBorder="1" applyAlignment="1" applyProtection="1">
      <alignment horizontal="right" vertical="center" wrapText="1"/>
      <protection hidden="1"/>
    </xf>
    <xf numFmtId="37" fontId="12" fillId="0" borderId="15" xfId="0" applyNumberFormat="1" applyFont="1" applyBorder="1" applyAlignment="1" applyProtection="1">
      <alignment horizontal="right" vertical="center" wrapText="1"/>
      <protection hidden="1"/>
    </xf>
    <xf numFmtId="37" fontId="13" fillId="0" borderId="15" xfId="0" applyNumberFormat="1" applyFont="1" applyBorder="1" applyAlignment="1" applyProtection="1">
      <alignment horizontal="right" vertical="center" wrapText="1"/>
      <protection hidden="1"/>
    </xf>
    <xf numFmtId="0" fontId="12" fillId="0" borderId="12" xfId="0" applyFont="1" applyBorder="1" applyAlignment="1" applyProtection="1">
      <alignment horizontal="left" vertical="center" wrapText="1"/>
      <protection hidden="1"/>
    </xf>
    <xf numFmtId="41" fontId="12" fillId="0" borderId="15" xfId="0" applyNumberFormat="1" applyFont="1" applyBorder="1" applyAlignment="1" applyProtection="1">
      <alignment horizontal="right" vertical="center" wrapText="1"/>
      <protection hidden="1"/>
    </xf>
    <xf numFmtId="0" fontId="12" fillId="0" borderId="12" xfId="0" applyFont="1" applyBorder="1" applyAlignment="1" applyProtection="1">
      <alignment vertical="center" wrapText="1"/>
      <protection hidden="1"/>
    </xf>
    <xf numFmtId="41" fontId="12" fillId="0" borderId="51" xfId="0" applyNumberFormat="1" applyFont="1" applyBorder="1" applyAlignment="1" applyProtection="1">
      <alignment horizontal="right" vertical="center" wrapText="1"/>
      <protection hidden="1"/>
    </xf>
    <xf numFmtId="41" fontId="12" fillId="0" borderId="52" xfId="0" applyNumberFormat="1" applyFont="1" applyBorder="1" applyAlignment="1" applyProtection="1">
      <alignment horizontal="right" vertical="center" wrapText="1"/>
      <protection hidden="1"/>
    </xf>
    <xf numFmtId="37" fontId="13" fillId="0" borderId="60" xfId="0" applyNumberFormat="1" applyFont="1" applyBorder="1" applyAlignment="1" applyProtection="1">
      <alignment horizontal="right" vertical="center" wrapText="1"/>
      <protection hidden="1"/>
    </xf>
    <xf numFmtId="41" fontId="13" fillId="0" borderId="49" xfId="0" applyNumberFormat="1" applyFont="1" applyBorder="1" applyAlignment="1" applyProtection="1">
      <alignment horizontal="right" vertical="center" wrapText="1"/>
      <protection hidden="1"/>
    </xf>
    <xf numFmtId="37" fontId="25" fillId="0" borderId="30" xfId="0" applyNumberFormat="1" applyFont="1" applyBorder="1" applyAlignment="1" applyProtection="1">
      <alignment horizontal="right" vertical="center" wrapText="1"/>
      <protection hidden="1"/>
    </xf>
    <xf numFmtId="41" fontId="25" fillId="0" borderId="49" xfId="0" applyNumberFormat="1" applyFont="1" applyBorder="1" applyAlignment="1" applyProtection="1">
      <alignment horizontal="right" vertical="center" wrapText="1"/>
      <protection hidden="1"/>
    </xf>
    <xf numFmtId="37" fontId="13" fillId="0" borderId="47" xfId="0" applyNumberFormat="1" applyFont="1" applyBorder="1" applyAlignment="1" applyProtection="1">
      <alignment horizontal="right" vertical="center" wrapText="1"/>
      <protection hidden="1"/>
    </xf>
    <xf numFmtId="0" fontId="19" fillId="4" borderId="33" xfId="0" applyFont="1" applyFill="1" applyBorder="1" applyProtection="1">
      <protection hidden="1"/>
    </xf>
    <xf numFmtId="0" fontId="15" fillId="4" borderId="0" xfId="0" applyFont="1" applyFill="1" applyProtection="1">
      <protection hidden="1"/>
    </xf>
    <xf numFmtId="37" fontId="12" fillId="0" borderId="51" xfId="0" applyNumberFormat="1" applyFont="1" applyBorder="1" applyAlignment="1" applyProtection="1">
      <alignment horizontal="right" vertical="center" wrapText="1"/>
      <protection hidden="1"/>
    </xf>
    <xf numFmtId="37" fontId="12" fillId="0" borderId="52" xfId="0" applyNumberFormat="1" applyFont="1" applyBorder="1" applyAlignment="1" applyProtection="1">
      <alignment horizontal="right" vertical="center" wrapText="1"/>
      <protection hidden="1"/>
    </xf>
    <xf numFmtId="37" fontId="13" fillId="0" borderId="61" xfId="0" applyNumberFormat="1" applyFont="1" applyBorder="1" applyAlignment="1" applyProtection="1">
      <alignment horizontal="right" vertical="center" wrapText="1"/>
      <protection hidden="1"/>
    </xf>
    <xf numFmtId="41" fontId="13" fillId="0" borderId="50" xfId="0" applyNumberFormat="1" applyFont="1" applyBorder="1" applyAlignment="1" applyProtection="1">
      <alignment horizontal="right" vertical="center" wrapText="1"/>
      <protection hidden="1"/>
    </xf>
    <xf numFmtId="41" fontId="13" fillId="3" borderId="50" xfId="0" applyNumberFormat="1" applyFont="1" applyFill="1" applyBorder="1" applyAlignment="1" applyProtection="1">
      <alignment horizontal="right" vertical="center" wrapText="1"/>
      <protection hidden="1"/>
    </xf>
    <xf numFmtId="0" fontId="15" fillId="8" borderId="0" xfId="0" applyFont="1" applyFill="1" applyProtection="1">
      <protection hidden="1"/>
    </xf>
    <xf numFmtId="0" fontId="15" fillId="0" borderId="0" xfId="0" applyFont="1" applyProtection="1">
      <protection hidden="1"/>
    </xf>
    <xf numFmtId="0" fontId="29" fillId="0" borderId="0" xfId="0" applyFont="1" applyAlignment="1" applyProtection="1">
      <alignment vertical="center"/>
      <protection hidden="1"/>
    </xf>
    <xf numFmtId="0" fontId="13" fillId="0" borderId="39" xfId="0" applyFont="1" applyBorder="1" applyAlignment="1" applyProtection="1">
      <alignment vertical="center" wrapText="1"/>
      <protection hidden="1"/>
    </xf>
    <xf numFmtId="0" fontId="12" fillId="0" borderId="12" xfId="0" applyFont="1" applyBorder="1" applyAlignment="1" applyProtection="1">
      <alignment horizontal="left" vertical="center" wrapText="1" indent="1"/>
      <protection hidden="1"/>
    </xf>
    <xf numFmtId="0" fontId="12" fillId="0" borderId="12" xfId="0" applyFont="1" applyBorder="1" applyAlignment="1" applyProtection="1">
      <alignment horizontal="left" vertical="center" wrapText="1" indent="2"/>
      <protection hidden="1"/>
    </xf>
    <xf numFmtId="37" fontId="12" fillId="0" borderId="10" xfId="0" applyNumberFormat="1" applyFont="1" applyBorder="1" applyAlignment="1" applyProtection="1">
      <alignment vertical="center" wrapText="1"/>
      <protection hidden="1"/>
    </xf>
    <xf numFmtId="37" fontId="12" fillId="5" borderId="10" xfId="0" applyNumberFormat="1" applyFont="1" applyFill="1" applyBorder="1" applyAlignment="1" applyProtection="1">
      <alignment vertical="center" wrapText="1"/>
      <protection hidden="1"/>
    </xf>
    <xf numFmtId="0" fontId="12" fillId="0" borderId="9" xfId="0" applyFont="1" applyBorder="1" applyAlignment="1" applyProtection="1">
      <alignment horizontal="left" vertical="center" wrapText="1" indent="2"/>
      <protection hidden="1"/>
    </xf>
    <xf numFmtId="37" fontId="12" fillId="0" borderId="9" xfId="0" applyNumberFormat="1" applyFont="1" applyBorder="1" applyAlignment="1" applyProtection="1">
      <alignment vertical="center" wrapText="1"/>
      <protection hidden="1"/>
    </xf>
    <xf numFmtId="37" fontId="12" fillId="5" borderId="9" xfId="0" applyNumberFormat="1" applyFont="1" applyFill="1" applyBorder="1" applyAlignment="1" applyProtection="1">
      <alignment vertical="center" wrapText="1"/>
      <protection hidden="1"/>
    </xf>
    <xf numFmtId="41" fontId="12" fillId="0" borderId="13" xfId="0" applyNumberFormat="1" applyFont="1" applyBorder="1" applyAlignment="1" applyProtection="1">
      <alignment horizontal="right" vertical="center" wrapText="1"/>
      <protection hidden="1"/>
    </xf>
    <xf numFmtId="37" fontId="12" fillId="5" borderId="15" xfId="0" applyNumberFormat="1" applyFont="1" applyFill="1" applyBorder="1" applyAlignment="1" applyProtection="1">
      <alignment horizontal="right" vertical="center" wrapText="1"/>
      <protection hidden="1"/>
    </xf>
    <xf numFmtId="41" fontId="12" fillId="0" borderId="14" xfId="0" applyNumberFormat="1" applyFont="1" applyBorder="1" applyAlignment="1" applyProtection="1">
      <alignment horizontal="right" vertical="center" wrapText="1"/>
      <protection hidden="1"/>
    </xf>
    <xf numFmtId="41" fontId="25" fillId="0" borderId="13" xfId="0" applyNumberFormat="1" applyFont="1" applyBorder="1" applyAlignment="1" applyProtection="1">
      <alignment horizontal="right" vertical="center" wrapText="1"/>
      <protection hidden="1"/>
    </xf>
    <xf numFmtId="0" fontId="0" fillId="4" borderId="38" xfId="0" applyFill="1" applyBorder="1" applyProtection="1">
      <protection hidden="1"/>
    </xf>
    <xf numFmtId="0" fontId="0" fillId="4" borderId="46" xfId="0" applyFill="1" applyBorder="1" applyProtection="1">
      <protection hidden="1"/>
    </xf>
    <xf numFmtId="0" fontId="32" fillId="4" borderId="32" xfId="0" applyFont="1" applyFill="1" applyBorder="1" applyProtection="1">
      <protection hidden="1"/>
    </xf>
    <xf numFmtId="0" fontId="7" fillId="4" borderId="32" xfId="0" applyFont="1" applyFill="1" applyBorder="1" applyAlignment="1" applyProtection="1">
      <alignment horizontal="left" vertical="center" wrapText="1"/>
      <protection hidden="1"/>
    </xf>
    <xf numFmtId="37" fontId="13" fillId="0" borderId="9" xfId="0" applyNumberFormat="1" applyFont="1" applyBorder="1" applyAlignment="1" applyProtection="1">
      <alignment horizontal="right" vertical="center" wrapText="1"/>
      <protection hidden="1"/>
    </xf>
    <xf numFmtId="0" fontId="12" fillId="0" borderId="11" xfId="0" applyFont="1" applyBorder="1" applyAlignment="1" applyProtection="1">
      <alignment horizontal="left" vertical="center" wrapText="1" indent="2"/>
      <protection hidden="1"/>
    </xf>
    <xf numFmtId="37" fontId="12" fillId="5" borderId="9" xfId="0" applyNumberFormat="1" applyFont="1" applyFill="1" applyBorder="1" applyAlignment="1" applyProtection="1">
      <alignment horizontal="right" vertical="center" wrapText="1"/>
      <protection hidden="1"/>
    </xf>
    <xf numFmtId="0" fontId="0" fillId="4" borderId="86" xfId="0" applyFill="1" applyBorder="1" applyProtection="1">
      <protection hidden="1"/>
    </xf>
    <xf numFmtId="0" fontId="0" fillId="4" borderId="87" xfId="0" applyFill="1" applyBorder="1" applyProtection="1">
      <protection hidden="1"/>
    </xf>
    <xf numFmtId="0" fontId="32" fillId="4" borderId="0" xfId="0" applyFont="1" applyFill="1" applyProtection="1">
      <protection hidden="1"/>
    </xf>
    <xf numFmtId="0" fontId="7" fillId="4" borderId="0" xfId="0" applyFont="1" applyFill="1" applyAlignment="1" applyProtection="1">
      <alignment horizontal="left" vertical="center" wrapText="1"/>
      <protection hidden="1"/>
    </xf>
    <xf numFmtId="0" fontId="24" fillId="4" borderId="0" xfId="0" applyFont="1" applyFill="1" applyAlignment="1" applyProtection="1">
      <alignment vertical="center"/>
      <protection hidden="1"/>
    </xf>
    <xf numFmtId="0" fontId="13" fillId="0" borderId="43" xfId="0" applyFont="1" applyBorder="1" applyAlignment="1" applyProtection="1">
      <alignment horizontal="center" vertical="center" wrapText="1"/>
      <protection hidden="1"/>
    </xf>
    <xf numFmtId="0" fontId="13" fillId="0" borderId="42"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37" fontId="12" fillId="5" borderId="52" xfId="0" applyNumberFormat="1" applyFont="1" applyFill="1" applyBorder="1" applyAlignment="1" applyProtection="1">
      <alignment horizontal="right" vertical="center" wrapText="1"/>
      <protection hidden="1"/>
    </xf>
    <xf numFmtId="0" fontId="12" fillId="0" borderId="11" xfId="0" applyFont="1" applyBorder="1" applyAlignment="1" applyProtection="1">
      <alignment horizontal="left" vertical="center" wrapText="1" indent="1"/>
      <protection hidden="1"/>
    </xf>
    <xf numFmtId="0" fontId="12" fillId="0" borderId="9" xfId="0" applyFont="1" applyBorder="1" applyAlignment="1" applyProtection="1">
      <alignment horizontal="left" vertical="center" wrapText="1" indent="1"/>
      <protection hidden="1"/>
    </xf>
    <xf numFmtId="0" fontId="12" fillId="0" borderId="9" xfId="0" applyFont="1" applyBorder="1" applyAlignment="1" applyProtection="1">
      <alignment vertical="center" wrapText="1"/>
      <protection hidden="1"/>
    </xf>
    <xf numFmtId="0" fontId="13" fillId="0" borderId="45" xfId="0" applyFont="1" applyBorder="1" applyAlignment="1" applyProtection="1">
      <alignment horizontal="center" vertical="center" wrapText="1"/>
      <protection hidden="1"/>
    </xf>
    <xf numFmtId="0" fontId="13" fillId="0" borderId="44" xfId="0" applyFont="1" applyBorder="1" applyAlignment="1" applyProtection="1">
      <alignment horizontal="center" vertical="center" wrapText="1"/>
      <protection hidden="1"/>
    </xf>
    <xf numFmtId="41" fontId="12" fillId="0" borderId="9" xfId="0" applyNumberFormat="1" applyFont="1" applyBorder="1" applyAlignment="1" applyProtection="1">
      <alignment horizontal="right" vertical="center" wrapText="1"/>
      <protection hidden="1"/>
    </xf>
    <xf numFmtId="37" fontId="13" fillId="0" borderId="31" xfId="0" applyNumberFormat="1" applyFont="1" applyBorder="1" applyAlignment="1" applyProtection="1">
      <alignment horizontal="right" vertical="center" wrapText="1"/>
      <protection hidden="1"/>
    </xf>
    <xf numFmtId="37" fontId="13" fillId="0" borderId="17" xfId="0" applyNumberFormat="1" applyFont="1" applyBorder="1" applyAlignment="1" applyProtection="1">
      <alignment horizontal="right" vertical="center" wrapText="1"/>
      <protection hidden="1"/>
    </xf>
    <xf numFmtId="41" fontId="13" fillId="0" borderId="17" xfId="0" applyNumberFormat="1" applyFont="1" applyBorder="1" applyAlignment="1" applyProtection="1">
      <alignment horizontal="right" vertical="center" wrapText="1"/>
      <protection hidden="1"/>
    </xf>
    <xf numFmtId="0" fontId="3" fillId="0" borderId="15" xfId="0" applyFont="1" applyBorder="1" applyAlignment="1" applyProtection="1">
      <alignment horizontal="center" vertical="center" wrapText="1"/>
      <protection hidden="1"/>
    </xf>
    <xf numFmtId="167" fontId="2" fillId="0" borderId="15" xfId="0" applyNumberFormat="1" applyFont="1" applyBorder="1" applyAlignment="1" applyProtection="1">
      <alignment horizontal="right" vertical="center" wrapText="1"/>
      <protection hidden="1"/>
    </xf>
    <xf numFmtId="0" fontId="2" fillId="3" borderId="12" xfId="0" applyFont="1" applyFill="1" applyBorder="1" applyAlignment="1" applyProtection="1">
      <alignment vertical="center" wrapText="1"/>
      <protection hidden="1"/>
    </xf>
    <xf numFmtId="167" fontId="2" fillId="0" borderId="9" xfId="0" applyNumberFormat="1" applyFont="1" applyBorder="1" applyAlignment="1" applyProtection="1">
      <alignment horizontal="right" vertical="center" wrapText="1"/>
      <protection hidden="1"/>
    </xf>
    <xf numFmtId="167" fontId="2" fillId="0" borderId="12" xfId="0" applyNumberFormat="1" applyFont="1" applyBorder="1" applyAlignment="1" applyProtection="1">
      <alignment horizontal="right" vertical="center" wrapText="1"/>
      <protection hidden="1"/>
    </xf>
    <xf numFmtId="167" fontId="2" fillId="0" borderId="60" xfId="0" applyNumberFormat="1" applyFont="1" applyBorder="1" applyAlignment="1" applyProtection="1">
      <alignment horizontal="right" vertical="center" wrapText="1"/>
      <protection hidden="1"/>
    </xf>
    <xf numFmtId="167" fontId="2" fillId="0" borderId="61" xfId="0" applyNumberFormat="1" applyFont="1" applyBorder="1" applyAlignment="1" applyProtection="1">
      <alignment horizontal="right" vertical="center" wrapText="1"/>
      <protection hidden="1"/>
    </xf>
    <xf numFmtId="167" fontId="3" fillId="0" borderId="31" xfId="0" applyNumberFormat="1" applyFont="1" applyBorder="1" applyAlignment="1" applyProtection="1">
      <alignment horizontal="right" vertical="center" wrapText="1"/>
      <protection hidden="1"/>
    </xf>
    <xf numFmtId="0" fontId="3" fillId="0" borderId="9" xfId="0" applyFont="1" applyBorder="1" applyAlignment="1" applyProtection="1">
      <alignment horizontal="center" vertical="center" wrapText="1"/>
      <protection hidden="1"/>
    </xf>
    <xf numFmtId="167" fontId="3" fillId="5" borderId="9" xfId="0" applyNumberFormat="1" applyFont="1" applyFill="1" applyBorder="1" applyAlignment="1" applyProtection="1">
      <alignment horizontal="right" vertical="center" wrapText="1"/>
      <protection hidden="1"/>
    </xf>
    <xf numFmtId="41" fontId="2" fillId="0" borderId="9" xfId="0" applyNumberFormat="1" applyFont="1" applyBorder="1" applyAlignment="1" applyProtection="1">
      <alignment horizontal="right" vertical="center" wrapText="1"/>
      <protection hidden="1"/>
    </xf>
    <xf numFmtId="167" fontId="2" fillId="5" borderId="9" xfId="0" applyNumberFormat="1" applyFont="1" applyFill="1" applyBorder="1" applyAlignment="1" applyProtection="1">
      <alignment horizontal="right" vertical="center" wrapText="1"/>
      <protection hidden="1"/>
    </xf>
    <xf numFmtId="167" fontId="24" fillId="0" borderId="9" xfId="0" applyNumberFormat="1" applyFont="1" applyBorder="1" applyAlignment="1" applyProtection="1">
      <alignment horizontal="right" vertical="center" wrapText="1"/>
      <protection hidden="1"/>
    </xf>
    <xf numFmtId="0" fontId="3" fillId="0" borderId="12" xfId="0" applyFont="1" applyBorder="1" applyAlignment="1" applyProtection="1">
      <alignment horizontal="justify" vertical="center" wrapText="1"/>
      <protection hidden="1"/>
    </xf>
    <xf numFmtId="0" fontId="0" fillId="4" borderId="0" xfId="0" applyFill="1" applyAlignment="1" applyProtection="1">
      <alignment horizontal="left" wrapText="1"/>
      <protection hidden="1"/>
    </xf>
    <xf numFmtId="0" fontId="13" fillId="0" borderId="40" xfId="0" applyFont="1" applyBorder="1" applyAlignment="1" applyProtection="1">
      <alignment horizontal="center" vertical="center" wrapText="1"/>
      <protection hidden="1"/>
    </xf>
    <xf numFmtId="0" fontId="13" fillId="0" borderId="41" xfId="0" applyFont="1" applyBorder="1" applyAlignment="1" applyProtection="1">
      <alignment horizontal="center" vertical="center" wrapText="1"/>
      <protection hidden="1"/>
    </xf>
    <xf numFmtId="41" fontId="12" fillId="3" borderId="15" xfId="0" applyNumberFormat="1" applyFont="1" applyFill="1" applyBorder="1" applyAlignment="1" applyProtection="1">
      <alignment horizontal="right" vertical="center" wrapText="1"/>
      <protection hidden="1"/>
    </xf>
    <xf numFmtId="41" fontId="12" fillId="0" borderId="30" xfId="0" applyNumberFormat="1" applyFont="1" applyBorder="1" applyAlignment="1" applyProtection="1">
      <alignment horizontal="right" vertical="center" wrapText="1"/>
      <protection hidden="1"/>
    </xf>
    <xf numFmtId="41" fontId="12" fillId="3" borderId="30" xfId="0" applyNumberFormat="1" applyFont="1" applyFill="1" applyBorder="1" applyAlignment="1" applyProtection="1">
      <alignment horizontal="right" vertical="center" wrapText="1"/>
      <protection hidden="1"/>
    </xf>
    <xf numFmtId="41" fontId="13" fillId="0" borderId="47" xfId="0" applyNumberFormat="1" applyFont="1" applyBorder="1" applyAlignment="1" applyProtection="1">
      <alignment horizontal="right" vertical="center" wrapText="1"/>
      <protection hidden="1"/>
    </xf>
    <xf numFmtId="0" fontId="0" fillId="0" borderId="33" xfId="0" applyBorder="1" applyProtection="1">
      <protection hidden="1"/>
    </xf>
    <xf numFmtId="0" fontId="32" fillId="4" borderId="34" xfId="0" applyFont="1" applyFill="1" applyBorder="1" applyProtection="1">
      <protection hidden="1"/>
    </xf>
    <xf numFmtId="0" fontId="0" fillId="4" borderId="34" xfId="0" applyFill="1" applyBorder="1" applyProtection="1">
      <protection hidden="1"/>
    </xf>
    <xf numFmtId="0" fontId="8" fillId="4" borderId="0" xfId="0" applyFont="1" applyFill="1" applyAlignment="1" applyProtection="1">
      <alignment horizontal="justify" vertical="center"/>
      <protection hidden="1"/>
    </xf>
    <xf numFmtId="41" fontId="13" fillId="0" borderId="31" xfId="0" applyNumberFormat="1" applyFont="1" applyBorder="1" applyAlignment="1" applyProtection="1">
      <alignment horizontal="right" vertical="center" wrapText="1"/>
      <protection hidden="1"/>
    </xf>
    <xf numFmtId="0" fontId="16" fillId="0" borderId="12" xfId="0" applyFont="1" applyBorder="1" applyAlignment="1" applyProtection="1">
      <alignment vertical="center" wrapText="1"/>
      <protection hidden="1"/>
    </xf>
    <xf numFmtId="41" fontId="13" fillId="0" borderId="15" xfId="0" applyNumberFormat="1" applyFont="1" applyBorder="1" applyAlignment="1" applyProtection="1">
      <alignment horizontal="right" vertical="center" wrapText="1"/>
      <protection hidden="1"/>
    </xf>
    <xf numFmtId="41" fontId="12" fillId="5" borderId="49" xfId="0" applyNumberFormat="1" applyFont="1" applyFill="1" applyBorder="1" applyAlignment="1" applyProtection="1">
      <alignment horizontal="right" vertical="center" wrapText="1"/>
      <protection hidden="1"/>
    </xf>
    <xf numFmtId="41" fontId="12" fillId="0" borderId="60" xfId="0" applyNumberFormat="1" applyFont="1" applyBorder="1" applyAlignment="1" applyProtection="1">
      <alignment horizontal="right" vertical="center" wrapText="1"/>
      <protection hidden="1"/>
    </xf>
    <xf numFmtId="41" fontId="12" fillId="5" borderId="30" xfId="0" applyNumberFormat="1" applyFont="1" applyFill="1" applyBorder="1" applyAlignment="1" applyProtection="1">
      <alignment horizontal="right" vertical="center" wrapText="1"/>
      <protection hidden="1"/>
    </xf>
    <xf numFmtId="0" fontId="7" fillId="4" borderId="34" xfId="0" applyFont="1" applyFill="1" applyBorder="1" applyProtection="1">
      <protection hidden="1"/>
    </xf>
    <xf numFmtId="41" fontId="12" fillId="0" borderId="12" xfId="0" applyNumberFormat="1" applyFont="1" applyBorder="1" applyAlignment="1" applyProtection="1">
      <alignment horizontal="right" vertical="center" wrapText="1"/>
      <protection hidden="1"/>
    </xf>
    <xf numFmtId="41" fontId="25" fillId="0" borderId="60" xfId="0" applyNumberFormat="1" applyFont="1" applyBorder="1" applyAlignment="1" applyProtection="1">
      <alignment horizontal="right" vertical="center" wrapText="1"/>
      <protection hidden="1"/>
    </xf>
    <xf numFmtId="41" fontId="25" fillId="0" borderId="61" xfId="0" applyNumberFormat="1" applyFont="1" applyBorder="1" applyAlignment="1" applyProtection="1">
      <alignment horizontal="right" vertical="center" wrapText="1"/>
      <protection hidden="1"/>
    </xf>
    <xf numFmtId="41" fontId="12" fillId="0" borderId="61" xfId="0" applyNumberFormat="1" applyFont="1" applyBorder="1" applyAlignment="1" applyProtection="1">
      <alignment horizontal="right" vertical="center" wrapText="1"/>
      <protection hidden="1"/>
    </xf>
    <xf numFmtId="41" fontId="12" fillId="5" borderId="50" xfId="0" applyNumberFormat="1" applyFont="1" applyFill="1" applyBorder="1" applyAlignment="1" applyProtection="1">
      <alignment horizontal="right" vertical="center" wrapText="1"/>
      <protection hidden="1"/>
    </xf>
    <xf numFmtId="0" fontId="29" fillId="0" borderId="67" xfId="0" applyFont="1" applyBorder="1" applyAlignment="1" applyProtection="1">
      <alignment vertical="center" wrapText="1"/>
      <protection hidden="1"/>
    </xf>
    <xf numFmtId="0" fontId="25" fillId="0" borderId="9" xfId="0" applyFont="1" applyBorder="1" applyAlignment="1" applyProtection="1">
      <alignment vertical="center" wrapText="1"/>
      <protection hidden="1"/>
    </xf>
    <xf numFmtId="37" fontId="13" fillId="0" borderId="12" xfId="0" applyNumberFormat="1" applyFont="1" applyBorder="1" applyAlignment="1" applyProtection="1">
      <alignment horizontal="right" vertical="center" wrapText="1"/>
      <protection hidden="1"/>
    </xf>
    <xf numFmtId="41" fontId="12" fillId="0" borderId="10" xfId="0" applyNumberFormat="1" applyFont="1" applyBorder="1" applyAlignment="1" applyProtection="1">
      <alignment horizontal="right" vertical="center" wrapText="1"/>
      <protection hidden="1"/>
    </xf>
    <xf numFmtId="0" fontId="13" fillId="0" borderId="9" xfId="0" applyFont="1" applyBorder="1" applyAlignment="1" applyProtection="1">
      <alignment vertical="center" wrapText="1"/>
      <protection hidden="1"/>
    </xf>
    <xf numFmtId="41" fontId="25" fillId="0" borderId="12" xfId="0" applyNumberFormat="1" applyFont="1" applyBorder="1" applyAlignment="1" applyProtection="1">
      <alignment horizontal="right" vertical="center" wrapText="1"/>
      <protection hidden="1"/>
    </xf>
    <xf numFmtId="41" fontId="13" fillId="0" borderId="12" xfId="0" applyNumberFormat="1" applyFont="1" applyBorder="1" applyAlignment="1" applyProtection="1">
      <alignment horizontal="right" vertical="center" wrapText="1"/>
      <protection hidden="1"/>
    </xf>
    <xf numFmtId="0" fontId="30" fillId="4" borderId="46" xfId="0" applyFont="1" applyFill="1" applyBorder="1" applyProtection="1">
      <protection hidden="1"/>
    </xf>
    <xf numFmtId="164" fontId="55" fillId="4" borderId="10" xfId="0" applyNumberFormat="1" applyFont="1" applyFill="1" applyBorder="1" applyAlignment="1" applyProtection="1">
      <alignment horizontal="center" vertical="center" wrapText="1"/>
      <protection hidden="1"/>
    </xf>
    <xf numFmtId="41" fontId="78" fillId="0" borderId="9" xfId="0" applyNumberFormat="1" applyFont="1" applyBorder="1" applyAlignment="1" applyProtection="1">
      <alignment horizontal="right" vertical="center" wrapText="1"/>
      <protection hidden="1"/>
    </xf>
    <xf numFmtId="0" fontId="44" fillId="4" borderId="0" xfId="0" applyFont="1" applyFill="1" applyAlignment="1" applyProtection="1">
      <alignment horizontal="justify" vertical="center"/>
      <protection hidden="1"/>
    </xf>
    <xf numFmtId="14" fontId="28" fillId="3" borderId="24" xfId="0" quotePrefix="1" applyNumberFormat="1" applyFont="1" applyFill="1" applyBorder="1" applyAlignment="1" applyProtection="1">
      <alignment horizontal="center" vertical="center" wrapText="1"/>
      <protection hidden="1"/>
    </xf>
    <xf numFmtId="0" fontId="37" fillId="0" borderId="55" xfId="0" applyFont="1" applyBorder="1" applyAlignment="1" applyProtection="1">
      <alignment vertical="center" wrapText="1"/>
      <protection hidden="1"/>
    </xf>
    <xf numFmtId="0" fontId="27" fillId="0" borderId="55" xfId="0" applyFont="1" applyBorder="1" applyAlignment="1" applyProtection="1">
      <alignment horizontal="center" vertical="center" wrapText="1"/>
      <protection hidden="1"/>
    </xf>
    <xf numFmtId="0" fontId="24" fillId="0" borderId="55" xfId="0" applyFont="1" applyBorder="1" applyAlignment="1" applyProtection="1">
      <alignment vertical="center" wrapText="1"/>
      <protection hidden="1"/>
    </xf>
    <xf numFmtId="3" fontId="27" fillId="0" borderId="55" xfId="0" applyNumberFormat="1" applyFont="1" applyBorder="1" applyAlignment="1" applyProtection="1">
      <alignment horizontal="center" vertical="center" wrapText="1"/>
      <protection hidden="1"/>
    </xf>
    <xf numFmtId="0" fontId="26" fillId="0" borderId="55" xfId="0" applyFont="1" applyBorder="1" applyAlignment="1" applyProtection="1">
      <alignment horizontal="center" vertical="center" wrapText="1"/>
      <protection hidden="1"/>
    </xf>
    <xf numFmtId="0" fontId="27" fillId="0" borderId="55" xfId="0" applyFont="1" applyBorder="1" applyAlignment="1" applyProtection="1">
      <alignment vertical="center" wrapText="1"/>
      <protection hidden="1"/>
    </xf>
    <xf numFmtId="10" fontId="27" fillId="0" borderId="55" xfId="0" applyNumberFormat="1" applyFont="1" applyBorder="1" applyAlignment="1" applyProtection="1">
      <alignment horizontal="center" vertical="center" wrapText="1"/>
      <protection hidden="1"/>
    </xf>
    <xf numFmtId="0" fontId="27" fillId="0" borderId="55" xfId="0" applyFont="1" applyBorder="1" applyAlignment="1" applyProtection="1">
      <alignment horizontal="justify" vertical="center" wrapText="1"/>
      <protection hidden="1"/>
    </xf>
    <xf numFmtId="9" fontId="27" fillId="0" borderId="55" xfId="0" applyNumberFormat="1" applyFont="1" applyBorder="1" applyAlignment="1" applyProtection="1">
      <alignment horizontal="center" vertical="center" wrapText="1"/>
      <protection hidden="1"/>
    </xf>
    <xf numFmtId="0" fontId="29" fillId="0" borderId="55" xfId="0" applyFont="1" applyBorder="1" applyProtection="1">
      <protection hidden="1"/>
    </xf>
    <xf numFmtId="0" fontId="0" fillId="8" borderId="0" xfId="0" applyFill="1" applyAlignment="1" applyProtection="1">
      <alignment horizontal="left" vertical="center"/>
      <protection hidden="1"/>
    </xf>
    <xf numFmtId="0" fontId="26" fillId="4" borderId="0" xfId="0" applyFont="1" applyFill="1" applyAlignment="1" applyProtection="1">
      <alignment vertical="center"/>
      <protection hidden="1"/>
    </xf>
    <xf numFmtId="0" fontId="45" fillId="8" borderId="0" xfId="0" applyFont="1" applyFill="1" applyAlignment="1" applyProtection="1">
      <alignment vertical="center"/>
      <protection hidden="1"/>
    </xf>
    <xf numFmtId="0" fontId="0" fillId="4" borderId="0" xfId="0" applyFill="1" applyAlignment="1" applyProtection="1">
      <alignment horizontal="left" vertical="center"/>
      <protection hidden="1"/>
    </xf>
    <xf numFmtId="41" fontId="38" fillId="7" borderId="9" xfId="0" applyNumberFormat="1" applyFont="1" applyFill="1" applyBorder="1" applyAlignment="1" applyProtection="1">
      <alignment horizontal="left" vertical="center" wrapText="1"/>
      <protection hidden="1"/>
    </xf>
    <xf numFmtId="41" fontId="28" fillId="0" borderId="9" xfId="0" applyNumberFormat="1" applyFont="1" applyBorder="1" applyAlignment="1" applyProtection="1">
      <alignment vertical="center" wrapText="1"/>
      <protection hidden="1"/>
    </xf>
    <xf numFmtId="41" fontId="2" fillId="0" borderId="9" xfId="0" applyNumberFormat="1" applyFont="1" applyBorder="1" applyAlignment="1" applyProtection="1">
      <alignment vertical="center" wrapText="1"/>
      <protection hidden="1"/>
    </xf>
    <xf numFmtId="0" fontId="2" fillId="0" borderId="9" xfId="0" applyFont="1" applyBorder="1" applyAlignment="1" applyProtection="1">
      <alignment vertical="center" wrapText="1"/>
      <protection hidden="1"/>
    </xf>
    <xf numFmtId="0" fontId="0" fillId="0" borderId="0" xfId="0" applyAlignment="1" applyProtection="1">
      <alignment horizontal="left" vertical="center"/>
      <protection hidden="1"/>
    </xf>
    <xf numFmtId="0" fontId="31" fillId="0" borderId="0" xfId="0" applyFont="1" applyProtection="1">
      <protection hidden="1"/>
    </xf>
    <xf numFmtId="0" fontId="24" fillId="4" borderId="0" xfId="0" applyFont="1" applyFill="1" applyAlignment="1" applyProtection="1">
      <alignment horizontal="justify" vertical="center" wrapText="1"/>
      <protection hidden="1"/>
    </xf>
    <xf numFmtId="164" fontId="27" fillId="4" borderId="10" xfId="0" applyNumberFormat="1" applyFont="1" applyFill="1" applyBorder="1" applyAlignment="1">
      <alignment horizontal="center" vertical="center" wrapText="1"/>
    </xf>
    <xf numFmtId="0" fontId="80" fillId="0" borderId="10" xfId="0" applyFont="1" applyBorder="1" applyAlignment="1">
      <alignment horizontal="center" vertical="center" wrapText="1"/>
    </xf>
    <xf numFmtId="49" fontId="80" fillId="0" borderId="12" xfId="0" applyNumberFormat="1" applyFont="1" applyBorder="1" applyAlignment="1">
      <alignment horizontal="center" vertical="center" wrapText="1"/>
    </xf>
    <xf numFmtId="0" fontId="80" fillId="0" borderId="12" xfId="0" applyFont="1" applyBorder="1" applyAlignment="1">
      <alignment horizontal="center" vertical="center" wrapText="1"/>
    </xf>
    <xf numFmtId="0" fontId="7" fillId="4" borderId="34" xfId="0" applyFont="1" applyFill="1" applyBorder="1" applyAlignment="1" applyProtection="1">
      <alignment horizontal="left" wrapText="1"/>
      <protection hidden="1"/>
    </xf>
    <xf numFmtId="167" fontId="14" fillId="3" borderId="5" xfId="0" applyNumberFormat="1" applyFont="1" applyFill="1" applyBorder="1" applyAlignment="1">
      <alignment horizontal="right" vertical="center" wrapText="1"/>
    </xf>
    <xf numFmtId="167" fontId="14" fillId="3" borderId="19" xfId="0" applyNumberFormat="1" applyFont="1" applyFill="1" applyBorder="1" applyAlignment="1">
      <alignment horizontal="right" vertical="center" wrapText="1"/>
    </xf>
    <xf numFmtId="167" fontId="55" fillId="3" borderId="101" xfId="0" applyNumberFormat="1" applyFont="1" applyFill="1" applyBorder="1" applyAlignment="1">
      <alignment horizontal="right" vertical="center" wrapText="1"/>
    </xf>
    <xf numFmtId="167" fontId="55" fillId="3" borderId="83" xfId="0" applyNumberFormat="1" applyFont="1" applyFill="1" applyBorder="1" applyAlignment="1">
      <alignment horizontal="right" vertical="center" wrapText="1"/>
    </xf>
    <xf numFmtId="41" fontId="13" fillId="3" borderId="17" xfId="0" applyNumberFormat="1" applyFont="1" applyFill="1" applyBorder="1" applyAlignment="1">
      <alignment horizontal="right" vertical="center" wrapText="1"/>
    </xf>
    <xf numFmtId="0" fontId="2" fillId="0" borderId="12" xfId="0" applyFont="1" applyBorder="1" applyAlignment="1">
      <alignment vertical="center" wrapText="1"/>
    </xf>
    <xf numFmtId="0" fontId="2" fillId="0" borderId="9" xfId="0" applyFont="1" applyBorder="1" applyAlignment="1">
      <alignment vertical="center" wrapText="1"/>
    </xf>
    <xf numFmtId="41" fontId="2" fillId="0" borderId="51" xfId="0" applyNumberFormat="1" applyFont="1" applyBorder="1" applyAlignment="1" applyProtection="1">
      <alignment horizontal="right" vertical="center" wrapText="1"/>
      <protection hidden="1"/>
    </xf>
    <xf numFmtId="41" fontId="30" fillId="0" borderId="13" xfId="0" applyNumberFormat="1" applyFont="1" applyBorder="1" applyAlignment="1">
      <alignment horizontal="right" vertical="center" wrapText="1"/>
    </xf>
    <xf numFmtId="41" fontId="30" fillId="0" borderId="14" xfId="0" applyNumberFormat="1" applyFont="1" applyBorder="1" applyAlignment="1">
      <alignment horizontal="right" vertical="center" wrapText="1"/>
    </xf>
    <xf numFmtId="41" fontId="81" fillId="0" borderId="47" xfId="0" applyNumberFormat="1" applyFont="1" applyBorder="1" applyAlignment="1">
      <alignment horizontal="right" vertical="center" wrapText="1"/>
    </xf>
    <xf numFmtId="37" fontId="12" fillId="0" borderId="12" xfId="0" applyNumberFormat="1" applyFont="1" applyBorder="1" applyAlignment="1" applyProtection="1">
      <alignment horizontal="right" vertical="center" wrapText="1"/>
      <protection hidden="1"/>
    </xf>
    <xf numFmtId="167" fontId="28" fillId="0" borderId="15" xfId="0" applyNumberFormat="1" applyFont="1" applyBorder="1" applyAlignment="1">
      <alignment horizontal="right" vertical="center" wrapText="1"/>
    </xf>
    <xf numFmtId="167" fontId="24" fillId="0" borderId="15" xfId="0" applyNumberFormat="1" applyFont="1" applyBorder="1" applyAlignment="1">
      <alignment horizontal="right" vertical="center" wrapText="1"/>
    </xf>
    <xf numFmtId="167" fontId="28" fillId="0" borderId="30" xfId="0" applyNumberFormat="1" applyFont="1" applyBorder="1" applyAlignment="1">
      <alignment horizontal="right" vertical="center" wrapText="1"/>
    </xf>
    <xf numFmtId="167" fontId="24" fillId="0" borderId="30" xfId="0" applyNumberFormat="1" applyFont="1" applyBorder="1" applyAlignment="1">
      <alignment horizontal="right" vertical="center" wrapText="1"/>
    </xf>
    <xf numFmtId="167" fontId="28" fillId="3" borderId="48" xfId="0" applyNumberFormat="1" applyFont="1" applyFill="1" applyBorder="1" applyAlignment="1">
      <alignment horizontal="right" vertical="center" wrapText="1"/>
    </xf>
    <xf numFmtId="167" fontId="24" fillId="3" borderId="48" xfId="0" applyNumberFormat="1" applyFont="1" applyFill="1" applyBorder="1" applyAlignment="1">
      <alignment horizontal="right" vertical="center" wrapText="1"/>
    </xf>
    <xf numFmtId="0" fontId="39" fillId="0" borderId="55" xfId="0" applyFont="1" applyBorder="1" applyAlignment="1">
      <alignment horizontal="center" vertical="center" wrapText="1"/>
    </xf>
    <xf numFmtId="165" fontId="38" fillId="0" borderId="55" xfId="0" applyNumberFormat="1" applyFont="1" applyBorder="1" applyAlignment="1">
      <alignment horizontal="center" vertical="center" wrapText="1"/>
    </xf>
    <xf numFmtId="0" fontId="38" fillId="0" borderId="55" xfId="0" applyFont="1" applyBorder="1" applyAlignment="1">
      <alignment horizontal="center" vertical="center" wrapText="1"/>
    </xf>
    <xf numFmtId="164" fontId="28" fillId="0" borderId="15" xfId="0" applyNumberFormat="1" applyFont="1" applyBorder="1" applyAlignment="1">
      <alignment horizontal="center" vertical="center" wrapText="1"/>
    </xf>
    <xf numFmtId="0" fontId="28" fillId="0" borderId="12" xfId="0" applyFont="1" applyBorder="1" applyAlignment="1">
      <alignment vertical="center" wrapText="1"/>
    </xf>
    <xf numFmtId="0" fontId="39" fillId="0" borderId="55" xfId="0" applyFont="1" applyBorder="1" applyAlignment="1">
      <alignment vertical="center" wrapText="1"/>
    </xf>
    <xf numFmtId="0" fontId="39" fillId="0" borderId="55" xfId="0" applyFont="1" applyBorder="1" applyAlignment="1">
      <alignment horizontal="left" vertical="center" wrapText="1" indent="1"/>
    </xf>
    <xf numFmtId="0" fontId="28" fillId="0" borderId="12" xfId="0" applyFont="1" applyBorder="1" applyAlignment="1">
      <alignment horizontal="justify" vertical="center" wrapText="1"/>
    </xf>
    <xf numFmtId="0" fontId="12" fillId="0" borderId="9" xfId="0" applyFont="1" applyBorder="1" applyAlignment="1">
      <alignment horizontal="center" vertical="center" wrapText="1"/>
    </xf>
    <xf numFmtId="49" fontId="31" fillId="3" borderId="55" xfId="0" applyNumberFormat="1" applyFont="1" applyFill="1" applyBorder="1" applyAlignment="1">
      <alignment horizontal="center" vertical="center" wrapText="1"/>
    </xf>
    <xf numFmtId="0" fontId="7" fillId="4" borderId="35" xfId="0" applyFont="1" applyFill="1" applyBorder="1" applyAlignment="1" applyProtection="1">
      <alignment wrapText="1"/>
      <protection hidden="1"/>
    </xf>
    <xf numFmtId="0" fontId="29" fillId="0" borderId="54" xfId="0" applyFont="1" applyBorder="1" applyAlignment="1">
      <alignment horizontal="center" vertical="center"/>
    </xf>
    <xf numFmtId="0" fontId="29" fillId="0" borderId="108" xfId="0" applyFont="1" applyBorder="1" applyAlignment="1">
      <alignment horizontal="center" vertical="center"/>
    </xf>
    <xf numFmtId="0" fontId="28" fillId="0" borderId="12" xfId="0" applyFont="1" applyBorder="1" applyAlignment="1">
      <alignment horizontal="center" vertical="center" wrapText="1"/>
    </xf>
    <xf numFmtId="0" fontId="31" fillId="0" borderId="55" xfId="0" applyFont="1" applyBorder="1" applyAlignment="1">
      <alignment horizontal="center" vertical="center"/>
    </xf>
    <xf numFmtId="0" fontId="28" fillId="0" borderId="9" xfId="0" applyFont="1" applyBorder="1" applyAlignment="1">
      <alignment horizontal="center" vertical="center" wrapText="1"/>
    </xf>
    <xf numFmtId="0" fontId="24" fillId="0" borderId="12" xfId="0" applyFont="1" applyBorder="1" applyAlignment="1">
      <alignment horizontal="center" vertical="center" wrapText="1"/>
    </xf>
    <xf numFmtId="0" fontId="29" fillId="0" borderId="55" xfId="0" applyFont="1" applyBorder="1" applyAlignment="1">
      <alignment horizontal="center" vertical="center"/>
    </xf>
    <xf numFmtId="0" fontId="2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85" fillId="0" borderId="55" xfId="0" applyFont="1" applyBorder="1" applyAlignment="1">
      <alignment horizontal="center" vertical="center"/>
    </xf>
    <xf numFmtId="0" fontId="31" fillId="0" borderId="108" xfId="0" applyFont="1" applyBorder="1" applyAlignment="1">
      <alignment horizontal="center" vertical="center"/>
    </xf>
    <xf numFmtId="164" fontId="55" fillId="4" borderId="13" xfId="0" applyNumberFormat="1" applyFont="1" applyFill="1" applyBorder="1" applyAlignment="1" applyProtection="1">
      <alignment horizontal="center" vertical="center" wrapText="1"/>
      <protection hidden="1"/>
    </xf>
    <xf numFmtId="0" fontId="31" fillId="0" borderId="54" xfId="0" applyFont="1" applyBorder="1" applyAlignment="1">
      <alignment horizontal="center"/>
    </xf>
    <xf numFmtId="0" fontId="31" fillId="0" borderId="55" xfId="0" applyFont="1" applyBorder="1" applyAlignment="1">
      <alignment horizontal="center"/>
    </xf>
    <xf numFmtId="0" fontId="13" fillId="0" borderId="30" xfId="0" applyFont="1" applyBorder="1" applyAlignment="1" applyProtection="1">
      <alignment horizontal="center" vertical="center" wrapText="1"/>
      <protection hidden="1"/>
    </xf>
    <xf numFmtId="0" fontId="80" fillId="0" borderId="112" xfId="0" applyFont="1" applyBorder="1" applyAlignment="1">
      <alignment horizontal="center" vertical="center" wrapText="1"/>
    </xf>
    <xf numFmtId="0" fontId="80" fillId="0" borderId="109" xfId="0" applyFont="1" applyBorder="1" applyAlignment="1">
      <alignment horizontal="center" vertical="center" wrapText="1"/>
    </xf>
    <xf numFmtId="0" fontId="80" fillId="0" borderId="111" xfId="0" applyFont="1" applyBorder="1" applyAlignment="1">
      <alignment horizontal="center" vertical="center" wrapText="1"/>
    </xf>
    <xf numFmtId="0" fontId="80" fillId="0" borderId="110" xfId="0" applyFont="1" applyBorder="1" applyAlignment="1">
      <alignment horizontal="center" vertical="center" wrapText="1"/>
    </xf>
    <xf numFmtId="0" fontId="80"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13" xfId="0" applyBorder="1" applyAlignment="1">
      <alignment horizontal="center"/>
    </xf>
    <xf numFmtId="0" fontId="0" fillId="0" borderId="9" xfId="0" applyBorder="1" applyAlignment="1">
      <alignment horizontal="center"/>
    </xf>
    <xf numFmtId="0" fontId="31" fillId="0" borderId="9" xfId="0" applyFont="1" applyBorder="1" applyAlignment="1">
      <alignment horizontal="center"/>
    </xf>
    <xf numFmtId="0" fontId="61" fillId="4" borderId="13" xfId="0" applyFont="1" applyFill="1" applyBorder="1" applyAlignment="1" applyProtection="1">
      <alignment horizontal="center" vertical="center" wrapText="1"/>
      <protection hidden="1"/>
    </xf>
    <xf numFmtId="0" fontId="50" fillId="4" borderId="0" xfId="0" applyFont="1" applyFill="1" applyAlignment="1" applyProtection="1">
      <alignment horizontal="left" vertical="center" wrapText="1"/>
      <protection hidden="1"/>
    </xf>
    <xf numFmtId="0" fontId="68" fillId="4" borderId="0" xfId="0" applyFont="1" applyFill="1" applyAlignment="1" applyProtection="1">
      <alignment horizontal="justify" vertical="center" wrapText="1"/>
      <protection hidden="1"/>
    </xf>
    <xf numFmtId="0" fontId="29" fillId="4" borderId="9" xfId="0" applyFont="1" applyFill="1" applyBorder="1" applyAlignment="1" applyProtection="1">
      <alignment horizontal="center"/>
      <protection hidden="1"/>
    </xf>
    <xf numFmtId="0" fontId="29" fillId="0" borderId="9" xfId="0" applyFont="1" applyBorder="1" applyAlignment="1" applyProtection="1">
      <alignment horizontal="center" vertical="center"/>
      <protection hidden="1"/>
    </xf>
    <xf numFmtId="0" fontId="29" fillId="4" borderId="12" xfId="0" applyFont="1" applyFill="1" applyBorder="1" applyAlignment="1" applyProtection="1">
      <alignment horizontal="left" vertical="center" wrapText="1" indent="2"/>
      <protection hidden="1"/>
    </xf>
    <xf numFmtId="0" fontId="31" fillId="0" borderId="13" xfId="0" applyFont="1" applyBorder="1" applyAlignment="1">
      <alignment horizontal="center" vertical="center" wrapText="1"/>
    </xf>
    <xf numFmtId="0" fontId="19" fillId="4" borderId="121" xfId="0" applyFont="1" applyFill="1" applyBorder="1" applyAlignment="1" applyProtection="1">
      <alignment horizontal="center"/>
      <protection hidden="1"/>
    </xf>
    <xf numFmtId="9" fontId="61" fillId="4" borderId="13" xfId="0" applyNumberFormat="1" applyFont="1" applyFill="1" applyBorder="1" applyAlignment="1" applyProtection="1">
      <alignment horizontal="center" vertical="center" wrapText="1"/>
      <protection hidden="1"/>
    </xf>
    <xf numFmtId="9" fontId="31" fillId="4" borderId="121" xfId="0" applyNumberFormat="1" applyFont="1" applyFill="1" applyBorder="1" applyAlignment="1" applyProtection="1">
      <alignment horizontal="center" vertical="center" wrapText="1"/>
      <protection hidden="1"/>
    </xf>
    <xf numFmtId="9" fontId="53" fillId="4" borderId="9" xfId="0" applyNumberFormat="1" applyFont="1" applyFill="1" applyBorder="1" applyAlignment="1" applyProtection="1">
      <alignment horizontal="center" vertical="center" wrapText="1"/>
      <protection hidden="1"/>
    </xf>
    <xf numFmtId="0" fontId="19" fillId="4" borderId="109" xfId="0" applyFont="1" applyFill="1" applyBorder="1" applyAlignment="1" applyProtection="1">
      <alignment horizontal="center"/>
      <protection hidden="1"/>
    </xf>
    <xf numFmtId="0" fontId="19" fillId="4" borderId="9" xfId="0" applyFont="1" applyFill="1" applyBorder="1" applyAlignment="1" applyProtection="1">
      <alignment horizontal="center"/>
      <protection hidden="1"/>
    </xf>
    <xf numFmtId="9" fontId="53" fillId="4" borderId="121" xfId="0" applyNumberFormat="1" applyFont="1" applyFill="1" applyBorder="1" applyAlignment="1" applyProtection="1">
      <alignment horizontal="center" vertical="center" wrapText="1"/>
      <protection hidden="1"/>
    </xf>
    <xf numFmtId="0" fontId="1" fillId="0" borderId="57" xfId="0" applyFont="1" applyBorder="1" applyAlignment="1">
      <alignment vertical="center" wrapText="1"/>
    </xf>
    <xf numFmtId="37" fontId="31" fillId="0" borderId="15" xfId="0" applyNumberFormat="1" applyFont="1" applyBorder="1" applyAlignment="1">
      <alignment horizontal="right" vertical="center" wrapText="1"/>
    </xf>
    <xf numFmtId="41" fontId="53" fillId="4" borderId="9" xfId="0" applyNumberFormat="1" applyFont="1" applyFill="1" applyBorder="1" applyAlignment="1">
      <alignment vertical="center"/>
    </xf>
    <xf numFmtId="171" fontId="31" fillId="0" borderId="15" xfId="0" applyNumberFormat="1" applyFont="1" applyBorder="1" applyAlignment="1">
      <alignment horizontal="right" vertical="center" wrapText="1"/>
    </xf>
    <xf numFmtId="171" fontId="31" fillId="0" borderId="30" xfId="0" applyNumberFormat="1" applyFont="1" applyBorder="1" applyAlignment="1">
      <alignment horizontal="right" vertical="center" wrapText="1"/>
    </xf>
    <xf numFmtId="41" fontId="53" fillId="4" borderId="10" xfId="0" applyNumberFormat="1" applyFont="1" applyFill="1" applyBorder="1" applyAlignment="1">
      <alignment vertical="center"/>
    </xf>
    <xf numFmtId="37" fontId="31" fillId="0" borderId="30" xfId="0" applyNumberFormat="1" applyFont="1" applyBorder="1" applyAlignment="1">
      <alignment horizontal="right" vertical="center" wrapText="1"/>
    </xf>
    <xf numFmtId="39" fontId="61" fillId="0" borderId="47" xfId="0" applyNumberFormat="1" applyFont="1" applyBorder="1" applyAlignment="1">
      <alignment horizontal="right" vertical="center" wrapText="1"/>
    </xf>
    <xf numFmtId="170" fontId="31" fillId="3" borderId="10" xfId="0" applyNumberFormat="1" applyFont="1" applyFill="1" applyBorder="1" applyAlignment="1">
      <alignment horizontal="right" vertical="center" wrapText="1"/>
    </xf>
    <xf numFmtId="170" fontId="31" fillId="3" borderId="9" xfId="0" applyNumberFormat="1" applyFont="1" applyFill="1" applyBorder="1" applyAlignment="1">
      <alignment horizontal="right" vertical="center" wrapText="1"/>
    </xf>
    <xf numFmtId="0" fontId="10" fillId="11" borderId="9" xfId="0" applyFont="1" applyFill="1" applyBorder="1" applyAlignment="1">
      <alignment vertical="center" wrapText="1"/>
    </xf>
    <xf numFmtId="3" fontId="10" fillId="3" borderId="9" xfId="0" applyNumberFormat="1" applyFont="1" applyFill="1" applyBorder="1" applyAlignment="1">
      <alignment vertical="center" wrapText="1"/>
    </xf>
    <xf numFmtId="0" fontId="31" fillId="11" borderId="9" xfId="0" applyFont="1" applyFill="1" applyBorder="1" applyAlignment="1">
      <alignment vertical="center" wrapText="1"/>
    </xf>
    <xf numFmtId="0" fontId="10" fillId="11" borderId="9" xfId="0" applyFont="1" applyFill="1" applyBorder="1" applyAlignment="1">
      <alignment horizontal="right" vertical="center" wrapText="1"/>
    </xf>
    <xf numFmtId="0" fontId="70" fillId="3" borderId="9" xfId="0" applyFont="1" applyFill="1" applyBorder="1" applyAlignment="1">
      <alignment horizontal="right" vertical="center" wrapText="1"/>
    </xf>
    <xf numFmtId="0" fontId="87" fillId="11" borderId="9" xfId="0" applyFont="1" applyFill="1" applyBorder="1" applyAlignment="1">
      <alignment horizontal="right" vertical="center" wrapText="1"/>
    </xf>
    <xf numFmtId="0" fontId="70" fillId="0" borderId="9" xfId="0" applyFont="1" applyBorder="1" applyAlignment="1">
      <alignment horizontal="right" vertical="center" wrapText="1"/>
    </xf>
    <xf numFmtId="3" fontId="10" fillId="3" borderId="9" xfId="0" applyNumberFormat="1" applyFont="1" applyFill="1" applyBorder="1" applyAlignment="1">
      <alignment horizontal="right" vertical="center" wrapText="1"/>
    </xf>
    <xf numFmtId="0" fontId="2" fillId="0" borderId="57" xfId="0" applyFont="1" applyBorder="1" applyAlignment="1">
      <alignment horizontal="center" vertical="center" wrapText="1"/>
    </xf>
    <xf numFmtId="41" fontId="31" fillId="0" borderId="116" xfId="0" applyNumberFormat="1" applyFont="1" applyBorder="1" applyAlignment="1">
      <alignment horizontal="right" vertical="center" wrapText="1"/>
    </xf>
    <xf numFmtId="41" fontId="31" fillId="0" borderId="118" xfId="0" applyNumberFormat="1" applyFont="1" applyBorder="1" applyAlignment="1">
      <alignment horizontal="right" vertical="center" wrapText="1"/>
    </xf>
    <xf numFmtId="37" fontId="31" fillId="0" borderId="117" xfId="0" applyNumberFormat="1" applyFont="1" applyBorder="1" applyAlignment="1">
      <alignment horizontal="right" vertical="center" wrapText="1"/>
    </xf>
    <xf numFmtId="37" fontId="31" fillId="0" borderId="118" xfId="0" applyNumberFormat="1" applyFont="1" applyBorder="1" applyAlignment="1">
      <alignment horizontal="right" vertical="center" wrapText="1"/>
    </xf>
    <xf numFmtId="41" fontId="31" fillId="0" borderId="119" xfId="0" applyNumberFormat="1" applyFont="1" applyBorder="1" applyAlignment="1">
      <alignment horizontal="right" vertical="center" wrapText="1"/>
    </xf>
    <xf numFmtId="41" fontId="31" fillId="0" borderId="120" xfId="0" applyNumberFormat="1" applyFont="1" applyBorder="1" applyAlignment="1">
      <alignment horizontal="right" vertical="center" wrapText="1"/>
    </xf>
    <xf numFmtId="170" fontId="31" fillId="3" borderId="2" xfId="0" applyNumberFormat="1" applyFont="1" applyFill="1" applyBorder="1" applyAlignment="1">
      <alignment horizontal="right" vertical="center" wrapText="1"/>
    </xf>
    <xf numFmtId="170" fontId="31" fillId="3" borderId="7" xfId="0" applyNumberFormat="1" applyFont="1" applyFill="1" applyBorder="1" applyAlignment="1">
      <alignment horizontal="right" vertical="center" wrapText="1"/>
    </xf>
    <xf numFmtId="170" fontId="11" fillId="3" borderId="47" xfId="0" applyNumberFormat="1" applyFont="1" applyFill="1" applyBorder="1" applyAlignment="1">
      <alignment horizontal="right" vertical="center" wrapText="1"/>
    </xf>
    <xf numFmtId="170" fontId="11" fillId="3" borderId="48" xfId="0" applyNumberFormat="1" applyFont="1" applyFill="1" applyBorder="1" applyAlignment="1">
      <alignment horizontal="right" vertical="center" wrapText="1"/>
    </xf>
    <xf numFmtId="0" fontId="11" fillId="3" borderId="48" xfId="0" applyFont="1" applyFill="1" applyBorder="1" applyAlignment="1">
      <alignment horizontal="right" vertical="center" wrapText="1"/>
    </xf>
    <xf numFmtId="37" fontId="11" fillId="3" borderId="48" xfId="0" applyNumberFormat="1" applyFont="1" applyFill="1" applyBorder="1" applyAlignment="1">
      <alignment horizontal="right" vertical="center" wrapText="1"/>
    </xf>
    <xf numFmtId="0" fontId="14" fillId="0" borderId="9" xfId="0" applyFont="1" applyBorder="1" applyAlignment="1">
      <alignment horizontal="center" vertical="center" wrapText="1"/>
    </xf>
    <xf numFmtId="0" fontId="2" fillId="0" borderId="57" xfId="0" applyFont="1" applyBorder="1" applyAlignment="1">
      <alignment vertical="center" wrapText="1"/>
    </xf>
    <xf numFmtId="3" fontId="56" fillId="0" borderId="9" xfId="0" applyNumberFormat="1" applyFont="1" applyBorder="1" applyAlignment="1">
      <alignment horizontal="right" vertical="center" wrapText="1"/>
    </xf>
    <xf numFmtId="0" fontId="18" fillId="0" borderId="57" xfId="0" applyFont="1" applyBorder="1" applyAlignment="1">
      <alignment horizontal="center"/>
    </xf>
    <xf numFmtId="37" fontId="11" fillId="0" borderId="47" xfId="0" applyNumberFormat="1" applyFont="1" applyBorder="1" applyAlignment="1">
      <alignment horizontal="right" vertical="center" wrapText="1"/>
    </xf>
    <xf numFmtId="37" fontId="11" fillId="0" borderId="48" xfId="0" applyNumberFormat="1" applyFont="1" applyBorder="1" applyAlignment="1">
      <alignment horizontal="right" vertical="center" wrapText="1"/>
    </xf>
    <xf numFmtId="37" fontId="27" fillId="7" borderId="9" xfId="0" applyNumberFormat="1" applyFont="1" applyFill="1" applyBorder="1" applyAlignment="1">
      <alignment horizontal="right" vertical="center" wrapText="1"/>
    </xf>
    <xf numFmtId="170" fontId="55" fillId="3" borderId="2" xfId="0" applyNumberFormat="1" applyFont="1" applyFill="1" applyBorder="1" applyAlignment="1">
      <alignment horizontal="right" vertical="center" wrapText="1"/>
    </xf>
    <xf numFmtId="3" fontId="70" fillId="0" borderId="9" xfId="0" applyNumberFormat="1" applyFont="1" applyBorder="1" applyAlignment="1">
      <alignment horizontal="right" vertical="center" wrapText="1"/>
    </xf>
    <xf numFmtId="41" fontId="3" fillId="0" borderId="49" xfId="0" applyNumberFormat="1" applyFont="1" applyBorder="1" applyAlignment="1">
      <alignment horizontal="right" vertical="center" wrapText="1"/>
    </xf>
    <xf numFmtId="3" fontId="4" fillId="0" borderId="57" xfId="0" applyNumberFormat="1" applyFont="1" applyBorder="1" applyAlignment="1">
      <alignment horizontal="center" vertical="center" wrapText="1"/>
    </xf>
    <xf numFmtId="3" fontId="4" fillId="0" borderId="70" xfId="0" applyNumberFormat="1" applyFont="1" applyBorder="1" applyAlignment="1">
      <alignment vertical="center" wrapText="1"/>
    </xf>
    <xf numFmtId="3" fontId="4" fillId="0" borderId="57" xfId="0" applyNumberFormat="1" applyFont="1" applyBorder="1" applyAlignment="1">
      <alignment vertical="center" wrapText="1"/>
    </xf>
    <xf numFmtId="41" fontId="3" fillId="0" borderId="13" xfId="0" applyNumberFormat="1" applyFont="1" applyBorder="1" applyAlignment="1">
      <alignment horizontal="right" vertical="center" wrapText="1"/>
    </xf>
    <xf numFmtId="3" fontId="4" fillId="0" borderId="69" xfId="0" applyNumberFormat="1" applyFont="1" applyBorder="1" applyAlignment="1">
      <alignment vertical="center" wrapText="1"/>
    </xf>
    <xf numFmtId="0" fontId="1" fillId="0" borderId="72" xfId="0" applyFont="1" applyBorder="1" applyAlignment="1">
      <alignment vertical="center" wrapText="1"/>
    </xf>
    <xf numFmtId="0" fontId="4" fillId="0" borderId="57" xfId="0" applyFont="1" applyBorder="1" applyAlignment="1">
      <alignment horizontal="center" vertical="center" wrapText="1"/>
    </xf>
    <xf numFmtId="3" fontId="1" fillId="0" borderId="72" xfId="0" applyNumberFormat="1" applyFont="1" applyBorder="1" applyAlignment="1">
      <alignment vertical="center" wrapText="1"/>
    </xf>
    <xf numFmtId="3" fontId="4" fillId="4" borderId="57" xfId="0" applyNumberFormat="1" applyFont="1" applyFill="1" applyBorder="1" applyAlignment="1">
      <alignment horizontal="center" vertical="center" wrapText="1"/>
    </xf>
    <xf numFmtId="41" fontId="2" fillId="0" borderId="15" xfId="0" applyNumberFormat="1" applyFont="1" applyBorder="1" applyAlignment="1">
      <alignment horizontal="right" vertical="center" wrapText="1"/>
    </xf>
    <xf numFmtId="3" fontId="39" fillId="0" borderId="58" xfId="0" applyNumberFormat="1" applyFont="1" applyBorder="1" applyAlignment="1">
      <alignment vertical="center"/>
    </xf>
    <xf numFmtId="41" fontId="2" fillId="0" borderId="88" xfId="0" applyNumberFormat="1" applyFont="1" applyBorder="1" applyAlignment="1">
      <alignment horizontal="right" vertical="center" wrapText="1"/>
    </xf>
    <xf numFmtId="41" fontId="24" fillId="0" borderId="15" xfId="0" applyNumberFormat="1" applyFont="1" applyBorder="1" applyAlignment="1">
      <alignment horizontal="right" vertical="center" wrapText="1"/>
    </xf>
    <xf numFmtId="3" fontId="39" fillId="0" borderId="55" xfId="0" applyNumberFormat="1" applyFont="1" applyBorder="1" applyAlignment="1">
      <alignment vertical="center"/>
    </xf>
    <xf numFmtId="10" fontId="2" fillId="0" borderId="15" xfId="1" applyNumberFormat="1" applyFont="1" applyBorder="1" applyAlignment="1">
      <alignment horizontal="right" vertical="center" wrapText="1"/>
    </xf>
    <xf numFmtId="41" fontId="2" fillId="0" borderId="122" xfId="0" applyNumberFormat="1" applyFont="1" applyBorder="1" applyAlignment="1" applyProtection="1">
      <alignment horizontal="right" vertical="center" wrapText="1"/>
      <protection hidden="1"/>
    </xf>
    <xf numFmtId="169" fontId="2" fillId="0" borderId="15" xfId="0" applyNumberFormat="1" applyFont="1" applyBorder="1" applyAlignment="1">
      <alignment horizontal="right" vertical="center" wrapText="1"/>
    </xf>
    <xf numFmtId="166" fontId="37" fillId="0" borderId="95" xfId="0" applyNumberFormat="1" applyFont="1" applyBorder="1" applyAlignment="1" applyProtection="1">
      <alignment horizontal="center" vertical="center"/>
      <protection hidden="1"/>
    </xf>
    <xf numFmtId="41" fontId="2" fillId="0" borderId="123" xfId="0" applyNumberFormat="1" applyFont="1" applyBorder="1" applyAlignment="1" applyProtection="1">
      <alignment horizontal="right" vertical="center" wrapText="1"/>
      <protection hidden="1"/>
    </xf>
    <xf numFmtId="49" fontId="29" fillId="0" borderId="68" xfId="0" applyNumberFormat="1" applyFont="1" applyBorder="1" applyAlignment="1">
      <alignment horizontal="center" vertical="center" wrapText="1"/>
    </xf>
    <xf numFmtId="10" fontId="3" fillId="0" borderId="78" xfId="1" applyNumberFormat="1" applyFont="1" applyBorder="1" applyAlignment="1">
      <alignment horizontal="right" vertical="center" wrapText="1"/>
    </xf>
    <xf numFmtId="49" fontId="29" fillId="0" borderId="54" xfId="0" applyNumberFormat="1" applyFont="1" applyBorder="1" applyAlignment="1">
      <alignment horizontal="center" vertical="center" wrapText="1"/>
    </xf>
    <xf numFmtId="14" fontId="88" fillId="3" borderId="13" xfId="0" applyNumberFormat="1" applyFont="1" applyFill="1" applyBorder="1" applyAlignment="1">
      <alignment horizontal="center" vertical="center" wrapText="1"/>
    </xf>
    <xf numFmtId="0" fontId="31" fillId="0" borderId="9" xfId="0" applyFont="1" applyBorder="1" applyAlignment="1">
      <alignment horizontal="center" vertical="center" wrapText="1"/>
    </xf>
    <xf numFmtId="0" fontId="63" fillId="3" borderId="9" xfId="0" applyFont="1" applyFill="1" applyBorder="1" applyAlignment="1">
      <alignment vertical="center" wrapText="1"/>
    </xf>
    <xf numFmtId="0" fontId="89" fillId="3" borderId="9" xfId="0" applyFont="1" applyFill="1" applyBorder="1" applyAlignment="1">
      <alignment vertical="center" wrapText="1"/>
    </xf>
    <xf numFmtId="0" fontId="64" fillId="0" borderId="9"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5" xfId="0" applyFont="1" applyBorder="1" applyAlignment="1">
      <alignment vertical="center" wrapText="1"/>
    </xf>
    <xf numFmtId="0" fontId="61" fillId="0" borderId="12" xfId="0" applyFont="1" applyBorder="1" applyAlignment="1">
      <alignment horizontal="center" vertical="center"/>
    </xf>
    <xf numFmtId="37" fontId="10" fillId="0" borderId="15" xfId="0" applyNumberFormat="1" applyFont="1" applyBorder="1" applyAlignment="1">
      <alignment horizontal="right" vertical="center"/>
    </xf>
    <xf numFmtId="170" fontId="10" fillId="4" borderId="15" xfId="0" applyNumberFormat="1" applyFont="1" applyFill="1" applyBorder="1" applyAlignment="1">
      <alignment horizontal="right" vertical="center" wrapText="1"/>
    </xf>
    <xf numFmtId="0" fontId="61" fillId="0" borderId="9" xfId="0" applyFont="1" applyBorder="1" applyAlignment="1">
      <alignment vertical="center"/>
    </xf>
    <xf numFmtId="0" fontId="0" fillId="0" borderId="0" xfId="0" applyAlignment="1" applyProtection="1">
      <alignment horizontal="justify" vertical="center" wrapText="1"/>
      <protection hidden="1"/>
    </xf>
    <xf numFmtId="0" fontId="50" fillId="4" borderId="0" xfId="0" applyFont="1" applyFill="1" applyAlignment="1" applyProtection="1">
      <alignment horizontal="justify" vertical="center" wrapText="1"/>
      <protection hidden="1"/>
    </xf>
    <xf numFmtId="167" fontId="55" fillId="4" borderId="9" xfId="0" applyNumberFormat="1" applyFont="1" applyFill="1" applyBorder="1" applyAlignment="1" applyProtection="1">
      <alignment horizontal="right" vertical="center" wrapText="1"/>
      <protection hidden="1"/>
    </xf>
    <xf numFmtId="0" fontId="55" fillId="4" borderId="9" xfId="0" applyFont="1" applyFill="1" applyBorder="1" applyAlignment="1" applyProtection="1">
      <alignment vertical="center" wrapText="1"/>
      <protection hidden="1"/>
    </xf>
    <xf numFmtId="0" fontId="31" fillId="0" borderId="13" xfId="0" applyFont="1" applyBorder="1" applyAlignment="1">
      <alignment horizontal="center"/>
    </xf>
    <xf numFmtId="165" fontId="11" fillId="4" borderId="13" xfId="0" applyNumberFormat="1" applyFont="1" applyFill="1" applyBorder="1" applyAlignment="1" applyProtection="1">
      <alignment horizontal="center" vertical="center" wrapText="1"/>
      <protection hidden="1"/>
    </xf>
    <xf numFmtId="0" fontId="0" fillId="0" borderId="124" xfId="0" applyBorder="1" applyAlignment="1" applyProtection="1">
      <alignment horizontal="justify" vertical="center" wrapText="1"/>
      <protection hidden="1"/>
    </xf>
    <xf numFmtId="165" fontId="61" fillId="4" borderId="4" xfId="0" applyNumberFormat="1" applyFont="1" applyFill="1" applyBorder="1" applyAlignment="1" applyProtection="1">
      <alignment horizontal="center" vertical="center" wrapText="1"/>
      <protection hidden="1"/>
    </xf>
    <xf numFmtId="164" fontId="61" fillId="4" borderId="8" xfId="0" applyNumberFormat="1" applyFont="1" applyFill="1" applyBorder="1" applyAlignment="1" applyProtection="1">
      <alignment horizontal="center" vertical="center" wrapText="1"/>
      <protection hidden="1"/>
    </xf>
    <xf numFmtId="164" fontId="61" fillId="4" borderId="7" xfId="0" applyNumberFormat="1" applyFont="1" applyFill="1" applyBorder="1" applyAlignment="1" applyProtection="1">
      <alignment horizontal="center" vertical="center" wrapText="1"/>
      <protection hidden="1"/>
    </xf>
    <xf numFmtId="0" fontId="55" fillId="4" borderId="55" xfId="0" applyFont="1" applyFill="1" applyBorder="1" applyAlignment="1" applyProtection="1">
      <alignment horizontal="center" vertical="center" wrapText="1"/>
      <protection hidden="1"/>
    </xf>
    <xf numFmtId="0" fontId="55" fillId="4" borderId="55" xfId="0" applyFont="1" applyFill="1" applyBorder="1" applyAlignment="1" applyProtection="1">
      <alignment vertical="center" wrapText="1"/>
      <protection hidden="1"/>
    </xf>
    <xf numFmtId="37" fontId="61" fillId="4" borderId="55" xfId="0" applyNumberFormat="1" applyFont="1" applyFill="1" applyBorder="1" applyAlignment="1" applyProtection="1">
      <alignment horizontal="right" vertical="center" wrapText="1"/>
      <protection hidden="1"/>
    </xf>
    <xf numFmtId="0" fontId="63" fillId="4" borderId="55" xfId="0" applyFont="1" applyFill="1" applyBorder="1" applyAlignment="1" applyProtection="1">
      <alignment horizontal="center" vertical="center" wrapText="1"/>
      <protection hidden="1"/>
    </xf>
    <xf numFmtId="0" fontId="63" fillId="4" borderId="55" xfId="0" applyFont="1" applyFill="1" applyBorder="1" applyAlignment="1" applyProtection="1">
      <alignment vertical="center" wrapText="1"/>
      <protection hidden="1"/>
    </xf>
    <xf numFmtId="41" fontId="61" fillId="4" borderId="55" xfId="0" applyNumberFormat="1" applyFont="1" applyFill="1" applyBorder="1" applyAlignment="1" applyProtection="1">
      <alignment horizontal="right" vertical="center" wrapText="1"/>
      <protection hidden="1"/>
    </xf>
    <xf numFmtId="0" fontId="61" fillId="4" borderId="55" xfId="0" applyFont="1" applyFill="1" applyBorder="1" applyAlignment="1" applyProtection="1">
      <alignment vertical="center" wrapText="1"/>
      <protection hidden="1"/>
    </xf>
    <xf numFmtId="37" fontId="31" fillId="4" borderId="55" xfId="0" applyNumberFormat="1" applyFont="1" applyFill="1" applyBorder="1" applyAlignment="1" applyProtection="1">
      <alignment horizontal="right" vertical="center" wrapText="1"/>
      <protection hidden="1"/>
    </xf>
    <xf numFmtId="49" fontId="86" fillId="0" borderId="9" xfId="17" applyNumberFormat="1" applyFont="1" applyBorder="1" applyAlignment="1">
      <alignment horizontal="center" vertical="center" wrapText="1"/>
    </xf>
    <xf numFmtId="165" fontId="90" fillId="0" borderId="9" xfId="17" applyNumberFormat="1" applyFont="1" applyBorder="1" applyAlignment="1">
      <alignment horizontal="center" vertical="center" wrapText="1"/>
    </xf>
    <xf numFmtId="164" fontId="91" fillId="0" borderId="15" xfId="17" applyNumberFormat="1" applyFont="1" applyBorder="1" applyAlignment="1">
      <alignment horizontal="center" vertical="center" wrapText="1"/>
    </xf>
    <xf numFmtId="0" fontId="67" fillId="0" borderId="9" xfId="17" applyFont="1" applyBorder="1" applyAlignment="1">
      <alignment horizontal="center" vertical="center" wrapText="1"/>
    </xf>
    <xf numFmtId="0" fontId="67" fillId="0" borderId="9" xfId="17" applyFont="1" applyBorder="1" applyAlignment="1">
      <alignment horizontal="left" vertical="center" wrapText="1"/>
    </xf>
    <xf numFmtId="167" fontId="92" fillId="0" borderId="5" xfId="0" applyNumberFormat="1" applyFont="1" applyBorder="1" applyAlignment="1">
      <alignment horizontal="right" vertical="center" wrapText="1"/>
    </xf>
    <xf numFmtId="0" fontId="67" fillId="0" borderId="9" xfId="17" applyFont="1" applyBorder="1" applyAlignment="1">
      <alignment vertical="center" wrapText="1"/>
    </xf>
    <xf numFmtId="0" fontId="86" fillId="2" borderId="9" xfId="17" applyFont="1" applyFill="1" applyBorder="1" applyAlignment="1">
      <alignment horizontal="center" vertical="center" wrapText="1"/>
    </xf>
    <xf numFmtId="0" fontId="86" fillId="0" borderId="9" xfId="17" applyFont="1" applyBorder="1" applyAlignment="1">
      <alignment horizontal="center" vertical="center" wrapText="1"/>
    </xf>
    <xf numFmtId="0" fontId="86" fillId="0" borderId="9" xfId="17" applyFont="1" applyBorder="1"/>
    <xf numFmtId="0" fontId="67" fillId="0" borderId="9" xfId="17" quotePrefix="1" applyFont="1" applyBorder="1" applyAlignment="1">
      <alignment horizontal="center" vertical="center" wrapText="1"/>
    </xf>
    <xf numFmtId="0" fontId="90" fillId="0" borderId="16" xfId="17" applyFont="1" applyBorder="1" applyAlignment="1">
      <alignment vertical="center" wrapText="1"/>
    </xf>
    <xf numFmtId="0" fontId="90" fillId="0" borderId="13" xfId="17" applyFont="1" applyBorder="1" applyAlignment="1">
      <alignment vertical="center" wrapText="1"/>
    </xf>
    <xf numFmtId="0" fontId="0" fillId="0" borderId="34" xfId="0" applyBorder="1"/>
    <xf numFmtId="0" fontId="50" fillId="4" borderId="125" xfId="0" applyFont="1" applyFill="1" applyBorder="1" applyAlignment="1" applyProtection="1">
      <alignment horizontal="left" vertical="center"/>
      <protection hidden="1"/>
    </xf>
    <xf numFmtId="0" fontId="0" fillId="0" borderId="125" xfId="0" applyBorder="1"/>
    <xf numFmtId="0" fontId="0" fillId="0" borderId="127" xfId="0" applyBorder="1"/>
    <xf numFmtId="0" fontId="0" fillId="0" borderId="126" xfId="0" applyBorder="1"/>
    <xf numFmtId="0" fontId="45" fillId="8" borderId="0" xfId="0" applyFont="1" applyFill="1" applyAlignment="1">
      <alignment horizontal="left" vertical="center"/>
    </xf>
    <xf numFmtId="0" fontId="0" fillId="8" borderId="0" xfId="0" applyFill="1"/>
    <xf numFmtId="0" fontId="0" fillId="4" borderId="0" xfId="0" applyFill="1"/>
    <xf numFmtId="0" fontId="27" fillId="4" borderId="0" xfId="0" applyFont="1" applyFill="1" applyAlignment="1">
      <alignment horizontal="justify" vertical="center"/>
    </xf>
    <xf numFmtId="0" fontId="29" fillId="4" borderId="0" xfId="0" applyFont="1" applyFill="1"/>
    <xf numFmtId="0" fontId="29" fillId="8" borderId="0" xfId="0" applyFont="1" applyFill="1"/>
    <xf numFmtId="0" fontId="45" fillId="8" borderId="0" xfId="0" applyFont="1" applyFill="1" applyAlignment="1">
      <alignment vertical="center"/>
    </xf>
    <xf numFmtId="0" fontId="0" fillId="4" borderId="0" xfId="0" applyFill="1" applyAlignment="1">
      <alignment horizontal="left" vertical="center"/>
    </xf>
    <xf numFmtId="41" fontId="38" fillId="7" borderId="9" xfId="0" applyNumberFormat="1" applyFont="1" applyFill="1" applyBorder="1" applyAlignment="1">
      <alignment horizontal="left" vertical="center" wrapText="1"/>
    </xf>
    <xf numFmtId="41" fontId="2" fillId="4" borderId="0" xfId="0" applyNumberFormat="1" applyFont="1" applyFill="1" applyAlignment="1">
      <alignment vertical="center" wrapText="1"/>
    </xf>
    <xf numFmtId="0" fontId="31" fillId="8" borderId="0" xfId="0" applyFont="1" applyFill="1"/>
    <xf numFmtId="0" fontId="29" fillId="0" borderId="0" xfId="0" applyFont="1"/>
    <xf numFmtId="0" fontId="26" fillId="4" borderId="0" xfId="0" applyFont="1" applyFill="1" applyAlignment="1">
      <alignment vertical="center"/>
    </xf>
    <xf numFmtId="0" fontId="39" fillId="4" borderId="0" xfId="0" applyFont="1" applyFill="1" applyAlignment="1" applyProtection="1">
      <alignment horizontal="justify" vertical="center"/>
      <protection hidden="1"/>
    </xf>
    <xf numFmtId="0" fontId="40" fillId="4" borderId="0" xfId="0" applyFont="1" applyFill="1" applyAlignment="1" applyProtection="1">
      <alignment horizontal="justify" vertical="center"/>
      <protection hidden="1"/>
    </xf>
    <xf numFmtId="0" fontId="27" fillId="4" borderId="0" xfId="0" applyFont="1" applyFill="1" applyAlignment="1" applyProtection="1">
      <alignment horizontal="justify" vertical="top" wrapText="1"/>
      <protection hidden="1"/>
    </xf>
    <xf numFmtId="41" fontId="13" fillId="0" borderId="60" xfId="0" applyNumberFormat="1" applyFont="1" applyBorder="1" applyAlignment="1" applyProtection="1">
      <alignment horizontal="right" vertical="center" wrapText="1"/>
      <protection hidden="1"/>
    </xf>
    <xf numFmtId="167" fontId="55" fillId="3" borderId="128" xfId="0" applyNumberFormat="1" applyFont="1" applyFill="1" applyBorder="1" applyAlignment="1">
      <alignment horizontal="right" vertical="center" wrapText="1"/>
    </xf>
    <xf numFmtId="167" fontId="55" fillId="3" borderId="129" xfId="0" applyNumberFormat="1" applyFont="1" applyFill="1" applyBorder="1" applyAlignment="1">
      <alignment horizontal="right" vertical="center" wrapText="1"/>
    </xf>
    <xf numFmtId="167" fontId="55" fillId="3" borderId="50" xfId="0" applyNumberFormat="1" applyFont="1" applyFill="1" applyBorder="1" applyAlignment="1">
      <alignment horizontal="right" vertical="center" wrapText="1"/>
    </xf>
    <xf numFmtId="0" fontId="0" fillId="4" borderId="33" xfId="0" applyFill="1" applyBorder="1" applyProtection="1">
      <protection hidden="1"/>
    </xf>
    <xf numFmtId="167" fontId="55" fillId="3" borderId="47" xfId="0" applyNumberFormat="1" applyFont="1" applyFill="1" applyBorder="1" applyAlignment="1">
      <alignment horizontal="right" vertical="center" wrapText="1"/>
    </xf>
    <xf numFmtId="167" fontId="12" fillId="0" borderId="15" xfId="0" applyNumberFormat="1" applyFont="1" applyBorder="1" applyAlignment="1" applyProtection="1">
      <alignment horizontal="right" vertical="center" wrapText="1"/>
      <protection hidden="1"/>
    </xf>
    <xf numFmtId="167" fontId="25" fillId="0" borderId="15" xfId="0" applyNumberFormat="1" applyFont="1" applyBorder="1" applyAlignment="1" applyProtection="1">
      <alignment horizontal="right" vertical="center" wrapText="1"/>
      <protection hidden="1"/>
    </xf>
    <xf numFmtId="167" fontId="12" fillId="0" borderId="30" xfId="0" applyNumberFormat="1" applyFont="1" applyBorder="1" applyAlignment="1" applyProtection="1">
      <alignment horizontal="right" vertical="center" wrapText="1"/>
      <protection hidden="1"/>
    </xf>
    <xf numFmtId="41" fontId="25" fillId="0" borderId="47" xfId="0" applyNumberFormat="1" applyFont="1" applyBorder="1" applyAlignment="1" applyProtection="1">
      <alignment horizontal="right" vertical="center" wrapText="1"/>
      <protection hidden="1"/>
    </xf>
    <xf numFmtId="167" fontId="14" fillId="3" borderId="9" xfId="0" applyNumberFormat="1" applyFont="1" applyFill="1" applyBorder="1" applyAlignment="1">
      <alignment horizontal="right" vertical="center" wrapText="1"/>
    </xf>
    <xf numFmtId="41" fontId="12" fillId="3" borderId="9" xfId="0" applyNumberFormat="1" applyFont="1" applyFill="1" applyBorder="1" applyAlignment="1" applyProtection="1">
      <alignment horizontal="right" vertical="center" wrapText="1"/>
      <protection hidden="1"/>
    </xf>
    <xf numFmtId="167" fontId="14" fillId="3" borderId="51" xfId="0" applyNumberFormat="1" applyFont="1" applyFill="1" applyBorder="1" applyAlignment="1">
      <alignment horizontal="right" vertical="center" wrapText="1"/>
    </xf>
    <xf numFmtId="41" fontId="12" fillId="3" borderId="51" xfId="0" applyNumberFormat="1" applyFont="1" applyFill="1" applyBorder="1" applyAlignment="1" applyProtection="1">
      <alignment horizontal="right" vertical="center" wrapText="1"/>
      <protection hidden="1"/>
    </xf>
    <xf numFmtId="167" fontId="13" fillId="0" borderId="15" xfId="0" applyNumberFormat="1" applyFont="1" applyBorder="1" applyAlignment="1">
      <alignment horizontal="right" vertical="center" wrapText="1"/>
    </xf>
    <xf numFmtId="41" fontId="13" fillId="0" borderId="13" xfId="0" applyNumberFormat="1" applyFont="1" applyBorder="1" applyAlignment="1">
      <alignment horizontal="right" vertical="center" wrapText="1"/>
    </xf>
    <xf numFmtId="41" fontId="13" fillId="0" borderId="13" xfId="0" applyNumberFormat="1" applyFont="1" applyBorder="1" applyAlignment="1" applyProtection="1">
      <alignment horizontal="right" vertical="center" wrapText="1"/>
      <protection hidden="1"/>
    </xf>
    <xf numFmtId="41" fontId="13" fillId="0" borderId="61" xfId="0" applyNumberFormat="1" applyFont="1" applyBorder="1" applyAlignment="1" applyProtection="1">
      <alignment horizontal="right" vertical="center" wrapText="1"/>
      <protection hidden="1"/>
    </xf>
    <xf numFmtId="0" fontId="75" fillId="4" borderId="131" xfId="0" applyFont="1" applyFill="1" applyBorder="1" applyAlignment="1" applyProtection="1">
      <alignment vertical="center" wrapText="1"/>
      <protection hidden="1"/>
    </xf>
    <xf numFmtId="37" fontId="10" fillId="0" borderId="15" xfId="0" applyNumberFormat="1" applyFont="1" applyBorder="1" applyAlignment="1">
      <alignment horizontal="right" vertical="center" wrapText="1"/>
    </xf>
    <xf numFmtId="41" fontId="70" fillId="4" borderId="9" xfId="0" applyNumberFormat="1" applyFont="1" applyFill="1" applyBorder="1" applyAlignment="1">
      <alignment horizontal="right" vertical="center"/>
    </xf>
    <xf numFmtId="37" fontId="9" fillId="0" borderId="15" xfId="0" applyNumberFormat="1" applyFont="1" applyBorder="1" applyAlignment="1">
      <alignment horizontal="right" vertical="center" wrapText="1"/>
    </xf>
    <xf numFmtId="41" fontId="10" fillId="0" borderId="15" xfId="0" applyNumberFormat="1" applyFont="1" applyBorder="1" applyAlignment="1">
      <alignment horizontal="right" vertical="center" wrapText="1"/>
    </xf>
    <xf numFmtId="41" fontId="9" fillId="0" borderId="15" xfId="0" applyNumberFormat="1" applyFont="1" applyBorder="1" applyAlignment="1">
      <alignment horizontal="right" vertical="center" wrapText="1"/>
    </xf>
    <xf numFmtId="37" fontId="10" fillId="0" borderId="30" xfId="0" applyNumberFormat="1" applyFont="1" applyBorder="1" applyAlignment="1">
      <alignment horizontal="right" vertical="center" wrapText="1"/>
    </xf>
    <xf numFmtId="41" fontId="70" fillId="4" borderId="10" xfId="0" applyNumberFormat="1" applyFont="1" applyFill="1" applyBorder="1" applyAlignment="1">
      <alignment horizontal="right" vertical="center"/>
    </xf>
    <xf numFmtId="37" fontId="9" fillId="0" borderId="30" xfId="0" applyNumberFormat="1" applyFont="1" applyBorder="1" applyAlignment="1">
      <alignment horizontal="right" vertical="center" wrapText="1"/>
    </xf>
    <xf numFmtId="37" fontId="9" fillId="0" borderId="47" xfId="0" applyNumberFormat="1" applyFont="1" applyBorder="1" applyAlignment="1">
      <alignment horizontal="right" vertical="center" wrapText="1"/>
    </xf>
    <xf numFmtId="41" fontId="9" fillId="0" borderId="48" xfId="0" applyNumberFormat="1" applyFont="1" applyBorder="1" applyAlignment="1">
      <alignment horizontal="right" vertical="center" wrapText="1"/>
    </xf>
    <xf numFmtId="37" fontId="9" fillId="0" borderId="48" xfId="0" applyNumberFormat="1" applyFont="1" applyBorder="1" applyAlignment="1">
      <alignment horizontal="right" vertical="center" wrapText="1"/>
    </xf>
    <xf numFmtId="41" fontId="28" fillId="0" borderId="79" xfId="0" applyNumberFormat="1" applyFont="1" applyBorder="1" applyAlignment="1">
      <alignment horizontal="right" vertical="center" wrapText="1"/>
    </xf>
    <xf numFmtId="0" fontId="10" fillId="4" borderId="34" xfId="0" applyFont="1" applyFill="1" applyBorder="1" applyProtection="1">
      <protection hidden="1"/>
    </xf>
    <xf numFmtId="0" fontId="0" fillId="0" borderId="37" xfId="0" applyBorder="1"/>
    <xf numFmtId="0" fontId="0" fillId="0" borderId="99" xfId="0" applyBorder="1"/>
    <xf numFmtId="0" fontId="0" fillId="0" borderId="33" xfId="0" applyBorder="1"/>
    <xf numFmtId="0" fontId="31" fillId="4" borderId="132" xfId="0" applyFont="1" applyFill="1" applyBorder="1" applyAlignment="1" applyProtection="1">
      <alignment horizontal="center"/>
      <protection hidden="1"/>
    </xf>
    <xf numFmtId="0" fontId="31" fillId="4" borderId="132" xfId="0" applyFont="1" applyFill="1" applyBorder="1" applyProtection="1">
      <protection hidden="1"/>
    </xf>
    <xf numFmtId="0" fontId="29" fillId="4" borderId="132" xfId="0" applyFont="1" applyFill="1" applyBorder="1" applyProtection="1">
      <protection hidden="1"/>
    </xf>
    <xf numFmtId="0" fontId="31" fillId="4" borderId="67" xfId="0" applyFont="1" applyFill="1" applyBorder="1" applyAlignment="1" applyProtection="1">
      <alignment horizontal="center"/>
      <protection hidden="1"/>
    </xf>
    <xf numFmtId="0" fontId="31" fillId="4" borderId="67" xfId="0" applyFont="1" applyFill="1" applyBorder="1" applyProtection="1">
      <protection hidden="1"/>
    </xf>
    <xf numFmtId="0" fontId="29" fillId="4" borderId="67" xfId="0" applyFont="1" applyFill="1" applyBorder="1" applyProtection="1">
      <protection hidden="1"/>
    </xf>
    <xf numFmtId="41" fontId="57" fillId="4" borderId="10" xfId="4" applyNumberFormat="1" applyFont="1" applyFill="1" applyBorder="1" applyAlignment="1" applyProtection="1">
      <alignment horizontal="right" vertical="center" wrapText="1"/>
      <protection hidden="1"/>
    </xf>
    <xf numFmtId="2" fontId="31" fillId="4" borderId="9" xfId="0" applyNumberFormat="1" applyFont="1" applyFill="1" applyBorder="1" applyAlignment="1" applyProtection="1">
      <alignment horizontal="right" wrapText="1"/>
      <protection hidden="1"/>
    </xf>
    <xf numFmtId="2" fontId="31" fillId="4" borderId="10" xfId="0" applyNumberFormat="1" applyFont="1" applyFill="1" applyBorder="1" applyAlignment="1" applyProtection="1">
      <alignment horizontal="right" wrapText="1"/>
      <protection hidden="1"/>
    </xf>
    <xf numFmtId="3" fontId="56" fillId="4" borderId="47" xfId="4" applyNumberFormat="1" applyFont="1" applyFill="1" applyBorder="1" applyAlignment="1" applyProtection="1">
      <alignment horizontal="right" vertical="center" wrapText="1"/>
      <protection hidden="1"/>
    </xf>
    <xf numFmtId="0" fontId="31" fillId="0" borderId="12" xfId="0" applyFont="1" applyBorder="1" applyAlignment="1">
      <alignment horizontal="center" vertical="center"/>
    </xf>
    <xf numFmtId="10" fontId="9" fillId="7" borderId="17" xfId="0" applyNumberFormat="1" applyFont="1" applyFill="1" applyBorder="1" applyAlignment="1">
      <alignment vertical="center"/>
    </xf>
    <xf numFmtId="37" fontId="31" fillId="4" borderId="15" xfId="0" applyNumberFormat="1" applyFont="1" applyFill="1" applyBorder="1" applyAlignment="1" applyProtection="1">
      <alignment horizontal="right" vertical="center" wrapText="1"/>
      <protection hidden="1"/>
    </xf>
    <xf numFmtId="10" fontId="31" fillId="4" borderId="15" xfId="1" applyNumberFormat="1" applyFont="1" applyFill="1" applyBorder="1" applyAlignment="1" applyProtection="1">
      <alignment horizontal="right" vertical="center" wrapText="1"/>
      <protection hidden="1"/>
    </xf>
    <xf numFmtId="41" fontId="31" fillId="4" borderId="15" xfId="0" applyNumberFormat="1" applyFont="1" applyFill="1" applyBorder="1" applyAlignment="1" applyProtection="1">
      <alignment horizontal="right" vertical="center" wrapText="1"/>
      <protection hidden="1"/>
    </xf>
    <xf numFmtId="10" fontId="53" fillId="4" borderId="55" xfId="9" quotePrefix="1" applyNumberFormat="1" applyFont="1" applyFill="1" applyBorder="1" applyAlignment="1" applyProtection="1">
      <alignment horizontal="right" vertical="center" wrapText="1"/>
      <protection hidden="1"/>
    </xf>
    <xf numFmtId="10" fontId="53" fillId="4" borderId="55" xfId="1" quotePrefix="1" applyNumberFormat="1" applyFont="1" applyFill="1" applyBorder="1" applyAlignment="1" applyProtection="1">
      <alignment horizontal="right" vertical="center"/>
      <protection hidden="1"/>
    </xf>
    <xf numFmtId="0" fontId="53" fillId="4" borderId="55" xfId="9" applyFont="1" applyFill="1" applyBorder="1" applyAlignment="1" applyProtection="1">
      <alignment horizontal="right"/>
      <protection hidden="1"/>
    </xf>
    <xf numFmtId="0" fontId="53" fillId="4" borderId="55" xfId="9" quotePrefix="1" applyFont="1" applyFill="1" applyBorder="1" applyAlignment="1" applyProtection="1">
      <alignment horizontal="right" vertical="center" wrapText="1"/>
      <protection hidden="1"/>
    </xf>
    <xf numFmtId="0" fontId="42" fillId="4" borderId="0" xfId="0" applyFont="1" applyFill="1" applyAlignment="1" applyProtection="1">
      <alignment horizontal="justify" vertical="center" wrapText="1"/>
      <protection hidden="1"/>
    </xf>
    <xf numFmtId="167" fontId="63" fillId="3" borderId="130" xfId="0" applyNumberFormat="1" applyFont="1" applyFill="1" applyBorder="1" applyAlignment="1">
      <alignment horizontal="right" vertical="center" wrapText="1"/>
    </xf>
    <xf numFmtId="167" fontId="89" fillId="3" borderId="5" xfId="0" applyNumberFormat="1" applyFont="1" applyFill="1" applyBorder="1" applyAlignment="1">
      <alignment horizontal="right" vertical="center" wrapText="1"/>
    </xf>
    <xf numFmtId="0" fontId="26" fillId="0" borderId="57" xfId="0" applyFont="1" applyBorder="1" applyAlignment="1">
      <alignment vertical="center" wrapText="1"/>
    </xf>
    <xf numFmtId="3" fontId="38" fillId="0" borderId="133" xfId="0" applyNumberFormat="1" applyFont="1" applyBorder="1" applyAlignment="1" applyProtection="1">
      <alignment vertical="center"/>
      <protection hidden="1"/>
    </xf>
    <xf numFmtId="169" fontId="28" fillId="0" borderId="135" xfId="0" applyNumberFormat="1" applyFont="1" applyBorder="1" applyAlignment="1" applyProtection="1">
      <alignment horizontal="right" vertical="center" wrapText="1"/>
      <protection hidden="1"/>
    </xf>
    <xf numFmtId="3" fontId="39" fillId="0" borderId="134" xfId="0" applyNumberFormat="1" applyFont="1" applyBorder="1" applyAlignment="1" applyProtection="1">
      <alignment vertical="center"/>
      <protection hidden="1"/>
    </xf>
    <xf numFmtId="41" fontId="28" fillId="0" borderId="136" xfId="0" applyNumberFormat="1" applyFont="1" applyBorder="1" applyAlignment="1" applyProtection="1">
      <alignment horizontal="right" vertical="center" wrapText="1"/>
      <protection hidden="1"/>
    </xf>
    <xf numFmtId="169" fontId="28" fillId="0" borderId="136" xfId="0" applyNumberFormat="1" applyFont="1" applyBorder="1" applyAlignment="1" applyProtection="1">
      <alignment horizontal="right" vertical="center" wrapText="1"/>
      <protection hidden="1"/>
    </xf>
    <xf numFmtId="49" fontId="92" fillId="0" borderId="137" xfId="0" applyNumberFormat="1" applyFont="1" applyBorder="1"/>
    <xf numFmtId="49" fontId="92" fillId="0" borderId="0" xfId="0" applyNumberFormat="1" applyFont="1"/>
    <xf numFmtId="0" fontId="26" fillId="0" borderId="72" xfId="0" applyFont="1" applyBorder="1" applyAlignment="1" applyProtection="1">
      <alignment vertical="center" wrapText="1"/>
      <protection hidden="1"/>
    </xf>
    <xf numFmtId="3" fontId="1" fillId="0" borderId="138" xfId="0" applyNumberFormat="1" applyFont="1" applyBorder="1" applyAlignment="1">
      <alignment vertical="center" wrapText="1"/>
    </xf>
    <xf numFmtId="3" fontId="26" fillId="0" borderId="138" xfId="0" applyNumberFormat="1" applyFont="1" applyBorder="1" applyAlignment="1" applyProtection="1">
      <alignment vertical="center" wrapText="1"/>
      <protection hidden="1"/>
    </xf>
    <xf numFmtId="0" fontId="95" fillId="4" borderId="0" xfId="0" applyFont="1" applyFill="1" applyProtection="1">
      <protection hidden="1"/>
    </xf>
    <xf numFmtId="41" fontId="61" fillId="0" borderId="47" xfId="0" applyNumberFormat="1" applyFont="1" applyBorder="1" applyAlignment="1" applyProtection="1">
      <alignment vertical="center"/>
      <protection hidden="1"/>
    </xf>
    <xf numFmtId="168" fontId="64" fillId="0" borderId="9" xfId="10" applyNumberFormat="1" applyFont="1" applyBorder="1" applyAlignment="1" applyProtection="1">
      <alignment horizontal="right" vertical="center" wrapText="1"/>
      <protection hidden="1"/>
    </xf>
    <xf numFmtId="3" fontId="26" fillId="0" borderId="69" xfId="0" applyNumberFormat="1" applyFont="1" applyBorder="1" applyAlignment="1" applyProtection="1">
      <alignment vertical="center" wrapText="1"/>
      <protection hidden="1"/>
    </xf>
    <xf numFmtId="3" fontId="1" fillId="0" borderId="71" xfId="0" applyNumberFormat="1" applyFont="1" applyBorder="1" applyAlignment="1">
      <alignment vertical="center" wrapText="1"/>
    </xf>
    <xf numFmtId="3" fontId="1" fillId="0" borderId="69" xfId="0" applyNumberFormat="1" applyFont="1" applyBorder="1" applyAlignment="1">
      <alignment vertical="center" wrapText="1"/>
    </xf>
    <xf numFmtId="41" fontId="24" fillId="0" borderId="134" xfId="0" applyNumberFormat="1" applyFont="1" applyBorder="1" applyAlignment="1">
      <alignment horizontal="right" vertical="center" wrapText="1"/>
    </xf>
    <xf numFmtId="41" fontId="61" fillId="4" borderId="0" xfId="0" applyNumberFormat="1" applyFont="1" applyFill="1" applyAlignment="1" applyProtection="1">
      <alignment horizontal="right" vertical="center" wrapText="1"/>
      <protection hidden="1"/>
    </xf>
    <xf numFmtId="41" fontId="31" fillId="4" borderId="0" xfId="0" applyNumberFormat="1" applyFont="1" applyFill="1" applyAlignment="1" applyProtection="1">
      <alignment horizontal="right" vertical="center" wrapText="1"/>
      <protection hidden="1"/>
    </xf>
    <xf numFmtId="0" fontId="86" fillId="0" borderId="0" xfId="17" applyFont="1"/>
    <xf numFmtId="0" fontId="86" fillId="2" borderId="0" xfId="17" applyFont="1" applyFill="1" applyAlignment="1">
      <alignment horizontal="center" vertical="center" wrapText="1"/>
    </xf>
    <xf numFmtId="4" fontId="61" fillId="4" borderId="47" xfId="0" applyNumberFormat="1" applyFont="1" applyFill="1" applyBorder="1" applyAlignment="1" applyProtection="1">
      <alignment horizontal="right" wrapText="1"/>
      <protection hidden="1"/>
    </xf>
    <xf numFmtId="41" fontId="28" fillId="0" borderId="139" xfId="0" applyNumberFormat="1" applyFont="1" applyBorder="1" applyAlignment="1" applyProtection="1">
      <alignment horizontal="right" vertical="center" wrapText="1"/>
      <protection hidden="1"/>
    </xf>
    <xf numFmtId="0" fontId="12" fillId="0" borderId="9" xfId="0" applyFont="1" applyBorder="1" applyAlignment="1">
      <alignment vertical="center" wrapText="1"/>
    </xf>
    <xf numFmtId="41" fontId="12" fillId="0" borderId="9" xfId="0" applyNumberFormat="1" applyFont="1" applyBorder="1" applyAlignment="1">
      <alignment vertical="center" wrapText="1"/>
    </xf>
    <xf numFmtId="41" fontId="12" fillId="0" borderId="9" xfId="0" applyNumberFormat="1" applyFont="1" applyBorder="1" applyAlignment="1">
      <alignment horizontal="left" vertical="center" wrapText="1"/>
    </xf>
    <xf numFmtId="3" fontId="67" fillId="0" borderId="140" xfId="0" applyNumberFormat="1" applyFont="1" applyBorder="1" applyAlignment="1" applyProtection="1">
      <alignment horizontal="right" vertical="center" wrapText="1"/>
      <protection locked="0"/>
    </xf>
    <xf numFmtId="170" fontId="67" fillId="0" borderId="140" xfId="0" applyNumberFormat="1" applyFont="1" applyBorder="1" applyAlignment="1" applyProtection="1">
      <alignment horizontal="right" vertical="center" wrapText="1"/>
      <protection locked="0"/>
    </xf>
    <xf numFmtId="37" fontId="10" fillId="0" borderId="51" xfId="0" applyNumberFormat="1" applyFont="1" applyBorder="1" applyAlignment="1">
      <alignment horizontal="right" vertical="center"/>
    </xf>
    <xf numFmtId="170" fontId="10" fillId="4" borderId="52" xfId="0" applyNumberFormat="1" applyFont="1" applyFill="1" applyBorder="1" applyAlignment="1">
      <alignment horizontal="right" vertical="center" wrapText="1"/>
    </xf>
    <xf numFmtId="3" fontId="10" fillId="4" borderId="15" xfId="0" applyNumberFormat="1" applyFont="1" applyFill="1" applyBorder="1" applyAlignment="1">
      <alignment horizontal="right" vertical="center" wrapText="1"/>
    </xf>
    <xf numFmtId="3" fontId="10" fillId="0" borderId="15" xfId="0" applyNumberFormat="1" applyFont="1" applyBorder="1" applyAlignment="1">
      <alignment horizontal="right" vertical="center"/>
    </xf>
    <xf numFmtId="3" fontId="10" fillId="0" borderId="52" xfId="0" applyNumberFormat="1" applyFont="1" applyBorder="1" applyAlignment="1">
      <alignment horizontal="right" vertical="center"/>
    </xf>
    <xf numFmtId="173" fontId="10" fillId="4" borderId="15" xfId="0" applyNumberFormat="1" applyFont="1" applyFill="1" applyBorder="1" applyAlignment="1">
      <alignment horizontal="right" vertical="center" wrapText="1"/>
    </xf>
    <xf numFmtId="172" fontId="10" fillId="4" borderId="15" xfId="0" applyNumberFormat="1" applyFont="1" applyFill="1" applyBorder="1" applyAlignment="1">
      <alignment horizontal="right" vertical="center" wrapText="1"/>
    </xf>
    <xf numFmtId="0" fontId="30" fillId="4" borderId="0" xfId="0" applyFont="1" applyFill="1" applyProtection="1">
      <protection hidden="1"/>
    </xf>
    <xf numFmtId="0" fontId="2" fillId="4" borderId="0" xfId="0" applyFont="1" applyFill="1" applyProtection="1">
      <protection hidden="1"/>
    </xf>
    <xf numFmtId="0" fontId="0" fillId="0" borderId="132" xfId="0" applyBorder="1" applyProtection="1">
      <protection hidden="1"/>
    </xf>
    <xf numFmtId="0" fontId="0" fillId="0" borderId="141" xfId="0" applyBorder="1" applyProtection="1">
      <protection hidden="1"/>
    </xf>
    <xf numFmtId="0" fontId="0" fillId="0" borderId="142" xfId="0" applyBorder="1" applyProtection="1">
      <protection hidden="1"/>
    </xf>
    <xf numFmtId="0" fontId="0" fillId="4" borderId="100" xfId="0" applyFill="1" applyBorder="1" applyProtection="1">
      <protection hidden="1"/>
    </xf>
    <xf numFmtId="168" fontId="93" fillId="4" borderId="9" xfId="10" applyNumberFormat="1" applyFont="1" applyFill="1" applyBorder="1" applyAlignment="1" applyProtection="1">
      <alignment horizontal="right" vertical="center" wrapText="1"/>
      <protection hidden="1"/>
    </xf>
    <xf numFmtId="168" fontId="96" fillId="4" borderId="9" xfId="10" applyNumberFormat="1" applyFont="1" applyFill="1" applyBorder="1" applyAlignment="1" applyProtection="1">
      <alignment horizontal="right" vertical="center" wrapText="1"/>
      <protection hidden="1"/>
    </xf>
    <xf numFmtId="3" fontId="67" fillId="0" borderId="9" xfId="0" applyNumberFormat="1" applyFont="1" applyBorder="1" applyAlignment="1">
      <alignment horizontal="right" vertical="center" wrapText="1"/>
    </xf>
    <xf numFmtId="0" fontId="67" fillId="0" borderId="33" xfId="17" quotePrefix="1" applyFont="1" applyBorder="1" applyAlignment="1">
      <alignment horizontal="center" vertical="center" wrapText="1"/>
    </xf>
    <xf numFmtId="0" fontId="67" fillId="0" borderId="33" xfId="17" applyFont="1" applyBorder="1" applyAlignment="1">
      <alignment horizontal="left" vertical="center" wrapText="1"/>
    </xf>
    <xf numFmtId="167" fontId="92" fillId="0" borderId="33" xfId="0" applyNumberFormat="1" applyFont="1" applyBorder="1" applyAlignment="1">
      <alignment horizontal="right" vertical="center" wrapText="1"/>
    </xf>
    <xf numFmtId="0" fontId="67" fillId="0" borderId="34" xfId="17" quotePrefix="1" applyFont="1" applyBorder="1" applyAlignment="1">
      <alignment horizontal="center" vertical="center" wrapText="1"/>
    </xf>
    <xf numFmtId="0" fontId="67" fillId="0" borderId="34" xfId="17" applyFont="1" applyBorder="1" applyAlignment="1">
      <alignment horizontal="left" vertical="center" wrapText="1"/>
    </xf>
    <xf numFmtId="167" fontId="92" fillId="0" borderId="34" xfId="0" applyNumberFormat="1" applyFont="1" applyBorder="1" applyAlignment="1">
      <alignment horizontal="right" vertical="center" wrapText="1"/>
    </xf>
    <xf numFmtId="41" fontId="24" fillId="0" borderId="9" xfId="0" applyNumberFormat="1" applyFont="1" applyBorder="1" applyAlignment="1" applyProtection="1">
      <alignment vertical="center" wrapText="1"/>
      <protection hidden="1"/>
    </xf>
    <xf numFmtId="41" fontId="93" fillId="0" borderId="15" xfId="0" applyNumberFormat="1" applyFont="1" applyBorder="1" applyAlignment="1">
      <alignment horizontal="right" vertical="center" wrapText="1"/>
    </xf>
    <xf numFmtId="41" fontId="93" fillId="0" borderId="15" xfId="0" applyNumberFormat="1" applyFont="1" applyBorder="1" applyAlignment="1" applyProtection="1">
      <alignment horizontal="right" vertical="center" wrapText="1"/>
      <protection hidden="1"/>
    </xf>
    <xf numFmtId="10" fontId="93" fillId="0" borderId="15" xfId="1" applyNumberFormat="1" applyFont="1" applyBorder="1" applyAlignment="1" applyProtection="1">
      <alignment horizontal="right" vertical="center" wrapText="1"/>
      <protection hidden="1"/>
    </xf>
    <xf numFmtId="10" fontId="93" fillId="0" borderId="15" xfId="1" applyNumberFormat="1" applyFont="1" applyBorder="1" applyAlignment="1">
      <alignment horizontal="right" vertical="center" wrapText="1"/>
    </xf>
    <xf numFmtId="10" fontId="93" fillId="0" borderId="134" xfId="1" applyNumberFormat="1" applyFont="1" applyBorder="1" applyAlignment="1" applyProtection="1">
      <alignment horizontal="right" vertical="center" wrapText="1"/>
      <protection hidden="1"/>
    </xf>
    <xf numFmtId="10" fontId="93" fillId="0" borderId="88" xfId="1" applyNumberFormat="1" applyFont="1" applyBorder="1" applyAlignment="1">
      <alignment horizontal="right" vertical="center" wrapText="1"/>
    </xf>
    <xf numFmtId="3" fontId="67" fillId="0" borderId="143" xfId="0" applyNumberFormat="1" applyFont="1" applyBorder="1" applyAlignment="1" applyProtection="1">
      <alignment horizontal="right" vertical="center" wrapText="1"/>
      <protection locked="0"/>
    </xf>
    <xf numFmtId="41" fontId="12" fillId="5" borderId="145" xfId="0" applyNumberFormat="1" applyFont="1" applyFill="1" applyBorder="1" applyAlignment="1" applyProtection="1">
      <alignment horizontal="right" vertical="center" wrapText="1"/>
      <protection hidden="1"/>
    </xf>
    <xf numFmtId="41" fontId="25" fillId="0" borderId="11" xfId="0" applyNumberFormat="1" applyFont="1" applyBorder="1" applyAlignment="1" applyProtection="1">
      <alignment horizontal="right" vertical="center" wrapText="1"/>
      <protection hidden="1"/>
    </xf>
    <xf numFmtId="41" fontId="13" fillId="0" borderId="144" xfId="0" applyNumberFormat="1" applyFont="1" applyBorder="1" applyAlignment="1" applyProtection="1">
      <alignment horizontal="right" vertical="center" wrapText="1"/>
      <protection hidden="1"/>
    </xf>
    <xf numFmtId="41" fontId="12" fillId="5" borderId="146" xfId="0" applyNumberFormat="1" applyFont="1" applyFill="1" applyBorder="1" applyAlignment="1" applyProtection="1">
      <alignment horizontal="right" vertical="center" wrapText="1"/>
      <protection hidden="1"/>
    </xf>
    <xf numFmtId="41" fontId="12" fillId="5" borderId="147" xfId="0" applyNumberFormat="1" applyFont="1" applyFill="1" applyBorder="1" applyAlignment="1" applyProtection="1">
      <alignment horizontal="right" vertical="center" wrapText="1"/>
      <protection hidden="1"/>
    </xf>
    <xf numFmtId="167" fontId="24" fillId="0" borderId="31" xfId="0" applyNumberFormat="1" applyFont="1" applyBorder="1" applyAlignment="1" applyProtection="1">
      <alignment horizontal="right" vertical="center" wrapText="1"/>
      <protection hidden="1"/>
    </xf>
    <xf numFmtId="0" fontId="53" fillId="4" borderId="13" xfId="0" applyFont="1" applyFill="1" applyBorder="1" applyAlignment="1">
      <alignment horizontal="center"/>
    </xf>
    <xf numFmtId="0" fontId="53" fillId="4" borderId="9" xfId="0" applyFont="1" applyFill="1" applyBorder="1" applyAlignment="1">
      <alignment horizontal="center"/>
    </xf>
    <xf numFmtId="0" fontId="13" fillId="0" borderId="150" xfId="0" applyFont="1" applyBorder="1" applyAlignment="1">
      <alignment horizontal="center" vertical="center" wrapText="1"/>
    </xf>
    <xf numFmtId="0" fontId="56" fillId="0" borderId="9"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39" xfId="0" applyFont="1" applyBorder="1" applyAlignment="1">
      <alignment horizontal="center" vertical="center" wrapText="1"/>
    </xf>
    <xf numFmtId="0" fontId="56" fillId="0" borderId="151" xfId="0" applyFont="1" applyBorder="1" applyAlignment="1">
      <alignment horizontal="center" vertical="center" wrapText="1"/>
    </xf>
    <xf numFmtId="0" fontId="56" fillId="4" borderId="16" xfId="0" applyFont="1" applyFill="1" applyBorder="1" applyAlignment="1">
      <alignment horizontal="center" vertical="center" wrapText="1"/>
    </xf>
    <xf numFmtId="0" fontId="56" fillId="4" borderId="9" xfId="0" applyFont="1" applyFill="1" applyBorder="1" applyAlignment="1">
      <alignment horizontal="center" vertical="center" wrapText="1"/>
    </xf>
    <xf numFmtId="0" fontId="56" fillId="4" borderId="152" xfId="0" applyFont="1" applyFill="1" applyBorder="1" applyAlignment="1">
      <alignment horizontal="center" vertical="center" wrapText="1"/>
    </xf>
    <xf numFmtId="0" fontId="56" fillId="4" borderId="12" xfId="0" applyFont="1" applyFill="1" applyBorder="1" applyAlignment="1">
      <alignment horizontal="left" vertical="center" wrapText="1"/>
    </xf>
    <xf numFmtId="37" fontId="11" fillId="3" borderId="9" xfId="0" applyNumberFormat="1" applyFont="1" applyFill="1" applyBorder="1" applyAlignment="1">
      <alignment horizontal="right" vertical="center" wrapText="1"/>
    </xf>
    <xf numFmtId="167" fontId="56" fillId="4" borderId="9" xfId="0" applyNumberFormat="1" applyFont="1" applyFill="1" applyBorder="1" applyAlignment="1">
      <alignment horizontal="right" vertical="center" wrapText="1"/>
    </xf>
    <xf numFmtId="0" fontId="56" fillId="4" borderId="9" xfId="0" applyFont="1" applyFill="1" applyBorder="1" applyAlignment="1">
      <alignment horizontal="left" vertical="center" wrapText="1" indent="1"/>
    </xf>
    <xf numFmtId="0" fontId="53" fillId="4" borderId="9" xfId="0" applyFont="1" applyFill="1" applyBorder="1" applyAlignment="1">
      <alignment horizontal="right" vertical="center" wrapText="1"/>
    </xf>
    <xf numFmtId="170" fontId="53" fillId="4" borderId="9" xfId="0" applyNumberFormat="1" applyFont="1" applyFill="1" applyBorder="1" applyAlignment="1">
      <alignment horizontal="right" vertical="center" wrapText="1"/>
    </xf>
    <xf numFmtId="167" fontId="53" fillId="4" borderId="9" xfId="0" applyNumberFormat="1" applyFont="1" applyFill="1" applyBorder="1" applyAlignment="1">
      <alignment horizontal="right" vertical="center" wrapText="1"/>
    </xf>
    <xf numFmtId="3" fontId="53" fillId="4" borderId="9" xfId="0" applyNumberFormat="1" applyFont="1" applyFill="1" applyBorder="1" applyAlignment="1">
      <alignment horizontal="right" vertical="center" wrapText="1"/>
    </xf>
    <xf numFmtId="9" fontId="63" fillId="3" borderId="9" xfId="0" applyNumberFormat="1" applyFont="1" applyFill="1" applyBorder="1" applyAlignment="1">
      <alignment horizontal="right" vertical="center" wrapText="1"/>
    </xf>
    <xf numFmtId="37" fontId="63" fillId="3" borderId="9" xfId="0" applyNumberFormat="1" applyFont="1" applyFill="1" applyBorder="1" applyAlignment="1">
      <alignment horizontal="right" vertical="center" wrapText="1"/>
    </xf>
    <xf numFmtId="0" fontId="53" fillId="4" borderId="9" xfId="0" applyFont="1" applyFill="1" applyBorder="1" applyAlignment="1">
      <alignment horizontal="left" vertical="center" wrapText="1" indent="2"/>
    </xf>
    <xf numFmtId="172" fontId="53" fillId="4" borderId="9" xfId="0" applyNumberFormat="1" applyFont="1" applyFill="1" applyBorder="1" applyAlignment="1">
      <alignment horizontal="right" vertical="center" wrapText="1"/>
    </xf>
    <xf numFmtId="170" fontId="63" fillId="3" borderId="9" xfId="0" applyNumberFormat="1" applyFont="1" applyFill="1" applyBorder="1" applyAlignment="1">
      <alignment horizontal="right" vertical="center" wrapText="1"/>
    </xf>
    <xf numFmtId="172" fontId="63" fillId="3" borderId="9" xfId="0" applyNumberFormat="1" applyFont="1" applyFill="1" applyBorder="1" applyAlignment="1">
      <alignment horizontal="right" vertical="center" wrapText="1"/>
    </xf>
    <xf numFmtId="41" fontId="80" fillId="0" borderId="57" xfId="0" applyNumberFormat="1" applyFont="1" applyBorder="1" applyAlignment="1">
      <alignment horizontal="right" vertical="center" wrapText="1"/>
    </xf>
    <xf numFmtId="172" fontId="63" fillId="3" borderId="9" xfId="0" applyNumberFormat="1" applyFont="1" applyFill="1" applyBorder="1" applyAlignment="1">
      <alignment vertical="center" wrapText="1"/>
    </xf>
    <xf numFmtId="170" fontId="63" fillId="3" borderId="9" xfId="0" applyNumberFormat="1" applyFont="1" applyFill="1" applyBorder="1" applyAlignment="1">
      <alignment vertical="center" wrapText="1"/>
    </xf>
    <xf numFmtId="3" fontId="63" fillId="3" borderId="9" xfId="0" applyNumberFormat="1" applyFont="1" applyFill="1" applyBorder="1" applyAlignment="1">
      <alignment vertical="center" wrapText="1"/>
    </xf>
    <xf numFmtId="41" fontId="80" fillId="0" borderId="57" xfId="0" applyNumberFormat="1" applyFont="1" applyBorder="1" applyAlignment="1">
      <alignment vertical="center" wrapText="1"/>
    </xf>
    <xf numFmtId="9" fontId="63" fillId="3" borderId="9" xfId="0" applyNumberFormat="1" applyFont="1" applyFill="1" applyBorder="1" applyAlignment="1">
      <alignment vertical="center" wrapText="1"/>
    </xf>
    <xf numFmtId="0" fontId="54" fillId="4" borderId="9" xfId="0" applyFont="1" applyFill="1" applyBorder="1" applyAlignment="1">
      <alignment horizontal="center"/>
    </xf>
    <xf numFmtId="0" fontId="61" fillId="4" borderId="9" xfId="0" applyFont="1" applyFill="1" applyBorder="1" applyAlignment="1">
      <alignment horizontal="left" vertical="center" wrapText="1" indent="1"/>
    </xf>
    <xf numFmtId="37" fontId="63" fillId="3" borderId="9" xfId="0" applyNumberFormat="1" applyFont="1" applyFill="1" applyBorder="1" applyAlignment="1">
      <alignment vertical="center" wrapText="1"/>
    </xf>
    <xf numFmtId="3" fontId="63" fillId="3" borderId="10" xfId="0" applyNumberFormat="1" applyFont="1" applyFill="1" applyBorder="1" applyAlignment="1">
      <alignment vertical="center" wrapText="1"/>
    </xf>
    <xf numFmtId="0" fontId="61" fillId="4" borderId="9" xfId="0" applyFont="1" applyFill="1" applyBorder="1" applyAlignment="1">
      <alignment horizontal="left" vertical="center" wrapText="1"/>
    </xf>
    <xf numFmtId="41" fontId="80" fillId="2" borderId="0" xfId="0" applyNumberFormat="1" applyFont="1" applyFill="1" applyAlignment="1">
      <alignment vertical="center" wrapText="1"/>
    </xf>
    <xf numFmtId="37" fontId="63" fillId="3" borderId="51" xfId="0" applyNumberFormat="1" applyFont="1" applyFill="1" applyBorder="1" applyAlignment="1">
      <alignment vertical="center" wrapText="1"/>
    </xf>
    <xf numFmtId="3" fontId="63" fillId="3" borderId="51" xfId="0" applyNumberFormat="1" applyFont="1" applyFill="1" applyBorder="1" applyAlignment="1">
      <alignment vertical="center" wrapText="1"/>
    </xf>
    <xf numFmtId="167" fontId="53" fillId="4" borderId="51" xfId="0" applyNumberFormat="1" applyFont="1" applyFill="1" applyBorder="1" applyAlignment="1">
      <alignment horizontal="right" vertical="center" wrapText="1"/>
    </xf>
    <xf numFmtId="167" fontId="53" fillId="4" borderId="153" xfId="0" applyNumberFormat="1" applyFont="1" applyFill="1" applyBorder="1" applyAlignment="1">
      <alignment horizontal="right" vertical="center" wrapText="1"/>
    </xf>
    <xf numFmtId="3" fontId="63" fillId="2" borderId="0" xfId="0" applyNumberFormat="1" applyFont="1" applyFill="1" applyAlignment="1">
      <alignment vertical="center" wrapText="1"/>
    </xf>
    <xf numFmtId="9" fontId="63" fillId="3" borderId="52" xfId="0" applyNumberFormat="1" applyFont="1" applyFill="1" applyBorder="1" applyAlignment="1">
      <alignment vertical="center" wrapText="1"/>
    </xf>
    <xf numFmtId="170" fontId="63" fillId="3" borderId="51" xfId="0" applyNumberFormat="1" applyFont="1" applyFill="1" applyBorder="1" applyAlignment="1">
      <alignment horizontal="right" vertical="center" wrapText="1"/>
    </xf>
    <xf numFmtId="0" fontId="25" fillId="0" borderId="9" xfId="0" applyFont="1" applyBorder="1" applyAlignment="1">
      <alignment vertical="center" wrapText="1"/>
    </xf>
    <xf numFmtId="37" fontId="55" fillId="3" borderId="47" xfId="0" applyNumberFormat="1" applyFont="1" applyFill="1" applyBorder="1" applyAlignment="1">
      <alignment vertical="center" wrapText="1"/>
    </xf>
    <xf numFmtId="167" fontId="55" fillId="3" borderId="47" xfId="0" applyNumberFormat="1" applyFont="1" applyFill="1" applyBorder="1" applyAlignment="1">
      <alignment vertical="center" wrapText="1"/>
    </xf>
    <xf numFmtId="167" fontId="55" fillId="3" borderId="154" xfId="0" applyNumberFormat="1" applyFont="1" applyFill="1" applyBorder="1" applyAlignment="1">
      <alignment vertical="center" wrapText="1"/>
    </xf>
    <xf numFmtId="37" fontId="55" fillId="2" borderId="0" xfId="0" applyNumberFormat="1" applyFont="1" applyFill="1" applyAlignment="1">
      <alignment vertical="center" wrapText="1"/>
    </xf>
    <xf numFmtId="9" fontId="55" fillId="3" borderId="48" xfId="0" applyNumberFormat="1" applyFont="1" applyFill="1" applyBorder="1" applyAlignment="1">
      <alignment vertical="center" wrapText="1"/>
    </xf>
    <xf numFmtId="0" fontId="54" fillId="4" borderId="0" xfId="0" applyFont="1" applyFill="1" applyAlignment="1">
      <alignment horizontal="center"/>
    </xf>
    <xf numFmtId="0" fontId="25" fillId="0" borderId="0" xfId="0" applyFont="1" applyAlignment="1">
      <alignment vertical="center" wrapText="1"/>
    </xf>
    <xf numFmtId="37" fontId="55" fillId="3" borderId="0" xfId="0" applyNumberFormat="1" applyFont="1" applyFill="1" applyAlignment="1">
      <alignment vertical="center" wrapText="1"/>
    </xf>
    <xf numFmtId="167" fontId="55" fillId="3" borderId="0" xfId="0" applyNumberFormat="1" applyFont="1" applyFill="1" applyAlignment="1">
      <alignment vertical="center" wrapText="1"/>
    </xf>
    <xf numFmtId="9" fontId="55" fillId="3" borderId="0" xfId="0" applyNumberFormat="1" applyFont="1" applyFill="1" applyAlignment="1">
      <alignment vertical="center" wrapText="1"/>
    </xf>
    <xf numFmtId="170" fontId="63" fillId="3" borderId="10" xfId="0" applyNumberFormat="1" applyFont="1" applyFill="1" applyBorder="1" applyAlignment="1">
      <alignment horizontal="right" vertical="center" wrapText="1"/>
    </xf>
    <xf numFmtId="0" fontId="56" fillId="4" borderId="11" xfId="0" applyFont="1" applyFill="1" applyBorder="1" applyAlignment="1">
      <alignment horizontal="center" vertical="center" wrapText="1"/>
    </xf>
    <xf numFmtId="0" fontId="56" fillId="4" borderId="12" xfId="0" applyFont="1" applyFill="1" applyBorder="1" applyAlignment="1">
      <alignment horizontal="center" vertical="center" wrapText="1"/>
    </xf>
    <xf numFmtId="0" fontId="56" fillId="4" borderId="12" xfId="0" applyFont="1" applyFill="1" applyBorder="1" applyAlignment="1">
      <alignment vertical="center" wrapText="1"/>
    </xf>
    <xf numFmtId="0" fontId="56" fillId="4" borderId="9" xfId="0" applyFont="1" applyFill="1" applyBorder="1" applyAlignment="1">
      <alignment wrapText="1"/>
    </xf>
    <xf numFmtId="164" fontId="25" fillId="0" borderId="9" xfId="0" applyNumberFormat="1" applyFont="1" applyBorder="1" applyAlignment="1">
      <alignment horizontal="center" vertical="center" wrapText="1"/>
    </xf>
    <xf numFmtId="0" fontId="53" fillId="4" borderId="9" xfId="0" applyFont="1" applyFill="1" applyBorder="1" applyAlignment="1">
      <alignment horizontal="center" wrapText="1"/>
    </xf>
    <xf numFmtId="0" fontId="61" fillId="4" borderId="9" xfId="0" applyFont="1" applyFill="1" applyBorder="1" applyAlignment="1">
      <alignment vertical="center" wrapText="1"/>
    </xf>
    <xf numFmtId="9" fontId="53" fillId="4" borderId="9" xfId="0" applyNumberFormat="1" applyFont="1" applyFill="1" applyBorder="1" applyAlignment="1">
      <alignment horizontal="right" vertical="center" wrapText="1"/>
    </xf>
    <xf numFmtId="0" fontId="64" fillId="4" borderId="9" xfId="0" applyFont="1" applyFill="1" applyBorder="1" applyAlignment="1">
      <alignment horizontal="left" wrapText="1"/>
    </xf>
    <xf numFmtId="0" fontId="53" fillId="7" borderId="9" xfId="0" applyFont="1" applyFill="1" applyBorder="1" applyAlignment="1">
      <alignment horizontal="right" vertical="center" wrapText="1"/>
    </xf>
    <xf numFmtId="0" fontId="61" fillId="4" borderId="9" xfId="0" applyFont="1" applyFill="1" applyBorder="1" applyAlignment="1">
      <alignment horizontal="center" vertical="center"/>
    </xf>
    <xf numFmtId="0" fontId="61" fillId="0" borderId="9" xfId="0" applyFont="1" applyBorder="1" applyAlignment="1">
      <alignment horizontal="center" vertical="center"/>
    </xf>
    <xf numFmtId="0" fontId="99" fillId="4" borderId="9" xfId="0" applyFont="1" applyFill="1" applyBorder="1" applyAlignment="1">
      <alignment vertical="center" wrapText="1"/>
    </xf>
    <xf numFmtId="0" fontId="61" fillId="4" borderId="9" xfId="0" applyFont="1" applyFill="1" applyBorder="1" applyAlignment="1">
      <alignment vertical="center"/>
    </xf>
    <xf numFmtId="0" fontId="101" fillId="4" borderId="9" xfId="0" applyFont="1" applyFill="1" applyBorder="1"/>
    <xf numFmtId="0" fontId="100" fillId="0" borderId="9" xfId="0" applyFont="1" applyBorder="1" applyAlignment="1">
      <alignment vertical="center" wrapText="1"/>
    </xf>
    <xf numFmtId="0" fontId="19" fillId="4" borderId="9" xfId="0" applyFont="1" applyFill="1" applyBorder="1" applyAlignment="1">
      <alignment horizontal="center" vertical="center"/>
    </xf>
    <xf numFmtId="0" fontId="31" fillId="4" borderId="9" xfId="0" applyFont="1" applyFill="1" applyBorder="1" applyAlignment="1">
      <alignment vertical="center" wrapText="1"/>
    </xf>
    <xf numFmtId="3" fontId="31" fillId="4" borderId="9" xfId="0" applyNumberFormat="1" applyFont="1" applyFill="1" applyBorder="1"/>
    <xf numFmtId="3" fontId="53" fillId="4" borderId="9" xfId="0" applyNumberFormat="1" applyFont="1" applyFill="1" applyBorder="1" applyAlignment="1">
      <alignment wrapText="1"/>
    </xf>
    <xf numFmtId="170" fontId="53" fillId="4" borderId="9" xfId="0" applyNumberFormat="1" applyFont="1" applyFill="1" applyBorder="1" applyAlignment="1">
      <alignment horizontal="right" wrapText="1"/>
    </xf>
    <xf numFmtId="167" fontId="53" fillId="4" borderId="9" xfId="0" applyNumberFormat="1" applyFont="1" applyFill="1" applyBorder="1" applyAlignment="1">
      <alignment wrapText="1"/>
    </xf>
    <xf numFmtId="0" fontId="61" fillId="4" borderId="9" xfId="0" applyFont="1" applyFill="1" applyBorder="1" applyAlignment="1">
      <alignment horizontal="center" vertical="center" wrapText="1"/>
    </xf>
    <xf numFmtId="165" fontId="56" fillId="4" borderId="0" xfId="0" applyNumberFormat="1" applyFont="1" applyFill="1" applyAlignment="1" applyProtection="1">
      <alignment vertical="center"/>
      <protection hidden="1"/>
    </xf>
    <xf numFmtId="0" fontId="94" fillId="4" borderId="9" xfId="0" applyFont="1" applyFill="1" applyBorder="1" applyAlignment="1">
      <alignment horizontal="center" wrapText="1"/>
    </xf>
    <xf numFmtId="0" fontId="53" fillId="4" borderId="9" xfId="0" applyFont="1" applyFill="1" applyBorder="1" applyAlignment="1">
      <alignment wrapText="1"/>
    </xf>
    <xf numFmtId="170" fontId="98" fillId="4" borderId="9" xfId="0" applyNumberFormat="1" applyFont="1" applyFill="1" applyBorder="1" applyAlignment="1">
      <alignment wrapText="1"/>
    </xf>
    <xf numFmtId="0" fontId="53" fillId="0" borderId="9" xfId="0" applyFont="1" applyBorder="1" applyAlignment="1">
      <alignment horizontal="right" wrapText="1"/>
    </xf>
    <xf numFmtId="0" fontId="94" fillId="4" borderId="9" xfId="0" applyFont="1" applyFill="1" applyBorder="1" applyAlignment="1">
      <alignment wrapText="1"/>
    </xf>
    <xf numFmtId="0" fontId="57" fillId="4" borderId="9" xfId="0" applyFont="1" applyFill="1" applyBorder="1" applyAlignment="1">
      <alignment horizontal="left" wrapText="1"/>
    </xf>
    <xf numFmtId="170" fontId="103" fillId="4" borderId="9" xfId="0" applyNumberFormat="1" applyFont="1" applyFill="1" applyBorder="1" applyAlignment="1">
      <alignment wrapText="1"/>
    </xf>
    <xf numFmtId="0" fontId="57" fillId="0" borderId="9" xfId="0" applyFont="1" applyBorder="1" applyAlignment="1">
      <alignment horizontal="right" wrapText="1"/>
    </xf>
    <xf numFmtId="0" fontId="94" fillId="4" borderId="9" xfId="18" applyFont="1" applyFill="1" applyBorder="1"/>
    <xf numFmtId="0" fontId="57" fillId="4" borderId="9" xfId="0" applyFont="1" applyFill="1" applyBorder="1" applyAlignment="1">
      <alignment wrapText="1"/>
    </xf>
    <xf numFmtId="10" fontId="96" fillId="0" borderId="55" xfId="0" applyNumberFormat="1" applyFont="1" applyBorder="1" applyAlignment="1" applyProtection="1">
      <alignment horizontal="center" vertical="center" wrapText="1"/>
      <protection hidden="1"/>
    </xf>
    <xf numFmtId="3" fontId="1" fillId="0" borderId="155" xfId="0" applyNumberFormat="1" applyFont="1" applyBorder="1" applyAlignment="1">
      <alignment vertical="center" wrapText="1"/>
    </xf>
    <xf numFmtId="3" fontId="26" fillId="0" borderId="155" xfId="0" applyNumberFormat="1" applyFont="1" applyBorder="1" applyAlignment="1" applyProtection="1">
      <alignment vertical="center" wrapText="1"/>
      <protection hidden="1"/>
    </xf>
    <xf numFmtId="41" fontId="12" fillId="3" borderId="10" xfId="0" applyNumberFormat="1" applyFont="1" applyFill="1" applyBorder="1" applyAlignment="1" applyProtection="1">
      <alignment horizontal="right" vertical="center" wrapText="1"/>
      <protection hidden="1"/>
    </xf>
    <xf numFmtId="0" fontId="13" fillId="0" borderId="27" xfId="0" applyFont="1" applyBorder="1" applyAlignment="1" applyProtection="1">
      <alignment vertical="center" wrapText="1"/>
      <protection hidden="1"/>
    </xf>
    <xf numFmtId="167" fontId="14" fillId="3" borderId="10" xfId="0" applyNumberFormat="1" applyFont="1" applyFill="1" applyBorder="1" applyAlignment="1">
      <alignment horizontal="right" vertical="center" wrapText="1"/>
    </xf>
    <xf numFmtId="0" fontId="32" fillId="4" borderId="35" xfId="0" applyFont="1" applyFill="1" applyBorder="1" applyProtection="1">
      <protection hidden="1"/>
    </xf>
    <xf numFmtId="0" fontId="7" fillId="4" borderId="132" xfId="0" applyFont="1" applyFill="1" applyBorder="1" applyAlignment="1" applyProtection="1">
      <alignment wrapText="1"/>
      <protection hidden="1"/>
    </xf>
    <xf numFmtId="0" fontId="7" fillId="4" borderId="99" xfId="0" applyFont="1" applyFill="1" applyBorder="1" applyAlignment="1" applyProtection="1">
      <alignment wrapText="1"/>
      <protection hidden="1"/>
    </xf>
    <xf numFmtId="172" fontId="31" fillId="3" borderId="2" xfId="0" applyNumberFormat="1" applyFont="1" applyFill="1" applyBorder="1" applyAlignment="1">
      <alignment horizontal="right" vertical="center" wrapText="1"/>
    </xf>
    <xf numFmtId="41" fontId="53" fillId="4" borderId="47" xfId="4" applyNumberFormat="1" applyFont="1" applyFill="1" applyBorder="1" applyAlignment="1" applyProtection="1">
      <alignment horizontal="right" vertical="center" wrapText="1"/>
      <protection hidden="1"/>
    </xf>
    <xf numFmtId="172" fontId="53" fillId="3" borderId="2" xfId="0" applyNumberFormat="1" applyFont="1" applyFill="1" applyBorder="1" applyAlignment="1">
      <alignment horizontal="right" vertical="center" wrapText="1"/>
    </xf>
    <xf numFmtId="0" fontId="53" fillId="4" borderId="108" xfId="9" applyFont="1" applyFill="1" applyBorder="1" applyAlignment="1" applyProtection="1">
      <protection hidden="1"/>
    </xf>
    <xf numFmtId="41" fontId="53" fillId="4" borderId="90" xfId="9" quotePrefix="1" applyNumberFormat="1" applyFont="1" applyFill="1" applyBorder="1" applyAlignment="1" applyProtection="1">
      <alignment vertical="center" wrapText="1"/>
      <protection hidden="1"/>
    </xf>
    <xf numFmtId="0" fontId="56" fillId="4" borderId="56" xfId="9" applyFont="1" applyFill="1" applyBorder="1" applyProtection="1">
      <alignment vertical="center"/>
      <protection hidden="1"/>
    </xf>
    <xf numFmtId="167" fontId="55" fillId="4" borderId="10" xfId="0" applyNumberFormat="1" applyFont="1" applyFill="1" applyBorder="1" applyAlignment="1" applyProtection="1">
      <alignment horizontal="right" vertical="center" wrapText="1"/>
      <protection hidden="1"/>
    </xf>
    <xf numFmtId="167" fontId="55" fillId="4" borderId="156" xfId="0" applyNumberFormat="1" applyFont="1" applyFill="1" applyBorder="1" applyAlignment="1" applyProtection="1">
      <alignment horizontal="right" vertical="center" wrapText="1"/>
      <protection hidden="1"/>
    </xf>
    <xf numFmtId="167" fontId="55" fillId="4" borderId="47" xfId="0" applyNumberFormat="1" applyFont="1" applyFill="1" applyBorder="1" applyAlignment="1" applyProtection="1">
      <alignment horizontal="right" vertical="center" wrapText="1"/>
      <protection hidden="1"/>
    </xf>
    <xf numFmtId="10" fontId="57" fillId="4" borderId="55" xfId="1" quotePrefix="1" applyNumberFormat="1" applyFont="1" applyFill="1" applyBorder="1" applyAlignment="1" applyProtection="1">
      <alignment horizontal="right" vertical="center"/>
      <protection hidden="1"/>
    </xf>
    <xf numFmtId="10" fontId="57" fillId="4" borderId="55" xfId="1" quotePrefix="1" applyNumberFormat="1" applyFont="1" applyFill="1" applyBorder="1" applyAlignment="1" applyProtection="1">
      <alignment horizontal="right" vertical="center" wrapText="1"/>
      <protection hidden="1"/>
    </xf>
    <xf numFmtId="0" fontId="0" fillId="0" borderId="34" xfId="0" applyBorder="1" applyProtection="1">
      <protection hidden="1"/>
    </xf>
    <xf numFmtId="0" fontId="48" fillId="0" borderId="34" xfId="0" applyFont="1" applyBorder="1" applyAlignment="1" applyProtection="1">
      <alignment horizontal="left" vertical="center"/>
      <protection hidden="1"/>
    </xf>
    <xf numFmtId="0" fontId="0" fillId="0" borderId="34" xfId="0" applyBorder="1" applyAlignment="1" applyProtection="1">
      <alignment horizontal="justify" wrapText="1"/>
      <protection hidden="1"/>
    </xf>
    <xf numFmtId="0" fontId="24" fillId="0" borderId="57" xfId="0" applyFont="1" applyBorder="1" applyAlignment="1">
      <alignment vertical="center" wrapText="1"/>
    </xf>
    <xf numFmtId="0" fontId="29" fillId="4" borderId="12" xfId="0" applyFont="1" applyFill="1" applyBorder="1" applyAlignment="1" applyProtection="1">
      <alignment vertical="center" wrapText="1"/>
      <protection hidden="1"/>
    </xf>
    <xf numFmtId="170" fontId="53" fillId="3" borderId="2" xfId="0" applyNumberFormat="1" applyFont="1" applyFill="1" applyBorder="1" applyAlignment="1">
      <alignment horizontal="right" vertical="center" wrapText="1"/>
    </xf>
    <xf numFmtId="170" fontId="63" fillId="3" borderId="2" xfId="0" applyNumberFormat="1" applyFont="1" applyFill="1" applyBorder="1" applyAlignment="1">
      <alignment horizontal="right" vertical="center" wrapText="1"/>
    </xf>
    <xf numFmtId="0" fontId="42" fillId="4" borderId="0" xfId="0" applyFont="1" applyFill="1" applyAlignment="1" applyProtection="1">
      <alignment horizontal="left" vertical="center" indent="2"/>
      <protection hidden="1"/>
    </xf>
    <xf numFmtId="0" fontId="107" fillId="4" borderId="0" xfId="0" applyFont="1" applyFill="1" applyAlignment="1" applyProtection="1">
      <alignment horizontal="justify" vertical="center"/>
      <protection hidden="1"/>
    </xf>
    <xf numFmtId="0" fontId="39" fillId="4" borderId="0" xfId="0" applyFont="1" applyFill="1" applyAlignment="1" applyProtection="1">
      <alignment horizontal="left" vertical="center" indent="2"/>
      <protection hidden="1"/>
    </xf>
    <xf numFmtId="0" fontId="39" fillId="4" borderId="0" xfId="0" applyFont="1" applyFill="1" applyAlignment="1" applyProtection="1">
      <alignment horizontal="left" vertical="center" wrapText="1" indent="2"/>
      <protection hidden="1"/>
    </xf>
    <xf numFmtId="0" fontId="39" fillId="4" borderId="0" xfId="0" applyFont="1" applyFill="1" applyAlignment="1" applyProtection="1">
      <alignment horizontal="justify" vertical="justify"/>
      <protection hidden="1"/>
    </xf>
    <xf numFmtId="0" fontId="39" fillId="4" borderId="0" xfId="0" applyFont="1" applyFill="1" applyAlignment="1" applyProtection="1">
      <alignment vertical="justify"/>
      <protection hidden="1"/>
    </xf>
    <xf numFmtId="37" fontId="28" fillId="0" borderId="9" xfId="0" applyNumberFormat="1" applyFont="1" applyBorder="1" applyAlignment="1" applyProtection="1">
      <alignment horizontal="right" vertical="center" wrapText="1"/>
      <protection hidden="1"/>
    </xf>
    <xf numFmtId="167" fontId="28" fillId="5" borderId="9" xfId="0" applyNumberFormat="1" applyFont="1" applyFill="1" applyBorder="1" applyAlignment="1" applyProtection="1">
      <alignment horizontal="right" vertical="center" wrapText="1"/>
      <protection hidden="1"/>
    </xf>
    <xf numFmtId="167" fontId="28" fillId="0" borderId="9" xfId="0" applyNumberFormat="1" applyFont="1" applyBorder="1" applyAlignment="1" applyProtection="1">
      <alignment horizontal="right" vertical="center" wrapText="1"/>
      <protection hidden="1"/>
    </xf>
    <xf numFmtId="41" fontId="28" fillId="0" borderId="9" xfId="0" applyNumberFormat="1" applyFont="1" applyBorder="1" applyAlignment="1" applyProtection="1">
      <alignment horizontal="right" vertical="center" wrapText="1"/>
      <protection hidden="1"/>
    </xf>
    <xf numFmtId="41" fontId="28" fillId="0" borderId="51" xfId="0" applyNumberFormat="1" applyFont="1" applyBorder="1" applyAlignment="1" applyProtection="1">
      <alignment horizontal="right" vertical="center" wrapText="1"/>
      <protection hidden="1"/>
    </xf>
    <xf numFmtId="41" fontId="25" fillId="0" borderId="17" xfId="0" applyNumberFormat="1" applyFont="1" applyBorder="1" applyAlignment="1" applyProtection="1">
      <alignment horizontal="right" vertical="center" wrapText="1"/>
      <protection hidden="1"/>
    </xf>
    <xf numFmtId="3" fontId="4" fillId="0" borderId="69" xfId="0" applyNumberFormat="1" applyFont="1" applyBorder="1" applyAlignment="1">
      <alignment horizontal="right" vertical="center" wrapText="1"/>
    </xf>
    <xf numFmtId="3" fontId="27" fillId="0" borderId="69" xfId="0" applyNumberFormat="1" applyFont="1" applyBorder="1" applyAlignment="1" applyProtection="1">
      <alignment vertical="center" wrapText="1"/>
      <protection hidden="1"/>
    </xf>
    <xf numFmtId="0" fontId="0" fillId="4" borderId="99" xfId="0" applyFill="1" applyBorder="1" applyProtection="1">
      <protection hidden="1"/>
    </xf>
    <xf numFmtId="0" fontId="29" fillId="4" borderId="33" xfId="0" applyFont="1" applyFill="1" applyBorder="1" applyAlignment="1" applyProtection="1">
      <alignment wrapText="1"/>
      <protection hidden="1"/>
    </xf>
    <xf numFmtId="0" fontId="0" fillId="4" borderId="157" xfId="0" applyFill="1" applyBorder="1" applyProtection="1">
      <protection hidden="1"/>
    </xf>
    <xf numFmtId="0" fontId="0" fillId="4" borderId="125" xfId="0" applyFill="1" applyBorder="1" applyProtection="1">
      <protection hidden="1"/>
    </xf>
    <xf numFmtId="0" fontId="29" fillId="4" borderId="125" xfId="0" applyFont="1" applyFill="1" applyBorder="1" applyAlignment="1" applyProtection="1">
      <alignment wrapText="1"/>
      <protection hidden="1"/>
    </xf>
    <xf numFmtId="0" fontId="0" fillId="0" borderId="125" xfId="0" applyBorder="1" applyProtection="1">
      <protection hidden="1"/>
    </xf>
    <xf numFmtId="0" fontId="39" fillId="0" borderId="0" xfId="0" applyFont="1" applyAlignment="1" applyProtection="1">
      <alignment horizontal="justify" vertical="center" wrapText="1"/>
      <protection hidden="1"/>
    </xf>
    <xf numFmtId="0" fontId="39" fillId="4" borderId="0" xfId="0" applyFont="1" applyFill="1" applyAlignment="1" applyProtection="1">
      <alignment horizontal="justify" vertical="top" wrapText="1"/>
      <protection hidden="1"/>
    </xf>
    <xf numFmtId="0" fontId="29" fillId="4" borderId="0" xfId="0" applyFont="1" applyFill="1" applyAlignment="1" applyProtection="1">
      <alignment horizontal="justify" vertical="center" wrapText="1"/>
      <protection hidden="1"/>
    </xf>
    <xf numFmtId="0" fontId="29" fillId="4" borderId="0" xfId="0" applyFont="1" applyFill="1" applyAlignment="1" applyProtection="1">
      <alignment horizontal="justify" wrapText="1"/>
      <protection hidden="1"/>
    </xf>
    <xf numFmtId="0" fontId="0" fillId="0" borderId="0" xfId="0" applyProtection="1">
      <protection hidden="1"/>
    </xf>
    <xf numFmtId="0" fontId="0" fillId="0" borderId="0" xfId="0" applyAlignment="1" applyProtection="1">
      <alignment vertical="center"/>
      <protection hidden="1"/>
    </xf>
    <xf numFmtId="0" fontId="0" fillId="0" borderId="0" xfId="0" applyProtection="1">
      <protection hidden="1"/>
    </xf>
    <xf numFmtId="166" fontId="37" fillId="0" borderId="103" xfId="0" applyNumberFormat="1" applyFont="1" applyBorder="1" applyAlignment="1" applyProtection="1">
      <alignment horizontal="center" vertical="center" wrapText="1"/>
      <protection hidden="1"/>
    </xf>
    <xf numFmtId="166" fontId="110" fillId="0" borderId="103" xfId="0" quotePrefix="1" applyNumberFormat="1" applyFont="1" applyBorder="1" applyAlignment="1" applyProtection="1">
      <alignment horizontal="center" vertical="center"/>
      <protection hidden="1"/>
    </xf>
    <xf numFmtId="0" fontId="0" fillId="4" borderId="159" xfId="0" applyFill="1" applyBorder="1" applyProtection="1">
      <protection hidden="1"/>
    </xf>
    <xf numFmtId="0" fontId="29" fillId="4" borderId="159" xfId="0" applyFont="1" applyFill="1" applyBorder="1" applyProtection="1">
      <protection hidden="1"/>
    </xf>
    <xf numFmtId="0" fontId="31" fillId="0" borderId="12" xfId="0" quotePrefix="1" applyFont="1" applyBorder="1" applyAlignment="1">
      <alignment horizontal="center" vertical="center"/>
    </xf>
    <xf numFmtId="10" fontId="61" fillId="4" borderId="15" xfId="1" applyNumberFormat="1" applyFont="1" applyFill="1" applyBorder="1" applyAlignment="1" applyProtection="1">
      <alignment horizontal="right" vertical="center" wrapText="1"/>
      <protection hidden="1"/>
    </xf>
    <xf numFmtId="0" fontId="53" fillId="4" borderId="12" xfId="18" applyFont="1" applyFill="1" applyBorder="1" applyAlignment="1">
      <alignment vertical="center" wrapText="1"/>
    </xf>
    <xf numFmtId="170" fontId="63" fillId="3" borderId="10" xfId="0" applyNumberFormat="1" applyFont="1" applyFill="1" applyBorder="1" applyAlignment="1">
      <alignment vertical="center" wrapText="1"/>
    </xf>
    <xf numFmtId="3" fontId="24" fillId="0" borderId="57" xfId="0" applyNumberFormat="1" applyFont="1" applyBorder="1" applyAlignment="1" applyProtection="1">
      <alignment horizontal="center" vertical="center" wrapText="1"/>
      <protection hidden="1"/>
    </xf>
    <xf numFmtId="0" fontId="29" fillId="0" borderId="35" xfId="0" applyFont="1" applyBorder="1" applyProtection="1">
      <protection hidden="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31" fillId="0" borderId="12" xfId="0" applyFont="1" applyBorder="1" applyAlignment="1">
      <alignment vertical="center" wrapText="1"/>
    </xf>
    <xf numFmtId="0" fontId="31" fillId="4" borderId="12" xfId="0" applyFont="1" applyFill="1" applyBorder="1" applyAlignment="1">
      <alignment horizontal="left" vertical="center" wrapText="1"/>
    </xf>
    <xf numFmtId="174" fontId="53" fillId="4" borderId="9" xfId="4" applyNumberFormat="1" applyFont="1" applyFill="1" applyBorder="1" applyAlignment="1" applyProtection="1">
      <alignment horizontal="right" vertical="center" wrapText="1"/>
      <protection hidden="1"/>
    </xf>
    <xf numFmtId="0" fontId="0" fillId="0" borderId="0" xfId="0" applyProtection="1">
      <protection hidden="1"/>
    </xf>
    <xf numFmtId="0" fontId="0" fillId="0" borderId="0" xfId="0" applyProtection="1">
      <protection hidden="1"/>
    </xf>
    <xf numFmtId="0" fontId="29" fillId="4" borderId="0" xfId="0" applyFont="1" applyFill="1" applyAlignment="1" applyProtection="1">
      <alignment horizontal="center" vertical="top"/>
      <protection hidden="1"/>
    </xf>
    <xf numFmtId="0" fontId="39" fillId="4" borderId="0" xfId="0" applyFont="1" applyFill="1" applyAlignment="1" applyProtection="1">
      <alignment horizontal="center" vertical="top"/>
      <protection hidden="1"/>
    </xf>
    <xf numFmtId="171" fontId="97" fillId="4" borderId="160" xfId="0" applyNumberFormat="1" applyFont="1" applyFill="1" applyBorder="1" applyAlignment="1">
      <alignment horizontal="right" vertical="center"/>
    </xf>
    <xf numFmtId="171" fontId="10" fillId="4" borderId="9" xfId="0" applyNumberFormat="1" applyFont="1" applyFill="1" applyBorder="1" applyAlignment="1">
      <alignment horizontal="right" vertical="center"/>
    </xf>
    <xf numFmtId="10" fontId="70" fillId="0" borderId="9" xfId="0" applyNumberFormat="1" applyFont="1" applyBorder="1" applyAlignment="1" applyProtection="1">
      <alignment horizontal="right" vertical="center" wrapText="1"/>
      <protection locked="0"/>
    </xf>
    <xf numFmtId="0" fontId="29" fillId="0" borderId="34" xfId="0" applyFont="1" applyBorder="1" applyAlignment="1" applyProtection="1">
      <alignment horizontal="justify" wrapText="1"/>
      <protection hidden="1"/>
    </xf>
    <xf numFmtId="2" fontId="31" fillId="4" borderId="15" xfId="0" applyNumberFormat="1" applyFont="1" applyFill="1" applyBorder="1" applyAlignment="1" applyProtection="1">
      <alignment vertical="center"/>
      <protection hidden="1"/>
    </xf>
    <xf numFmtId="2" fontId="31" fillId="4" borderId="30" xfId="0" applyNumberFormat="1" applyFont="1" applyFill="1" applyBorder="1" applyAlignment="1" applyProtection="1">
      <alignment vertical="center"/>
      <protection hidden="1"/>
    </xf>
    <xf numFmtId="2" fontId="31" fillId="4" borderId="15" xfId="0" applyNumberFormat="1" applyFont="1" applyFill="1" applyBorder="1" applyAlignment="1" applyProtection="1">
      <alignment horizontal="right" vertical="center" wrapText="1"/>
      <protection hidden="1"/>
    </xf>
    <xf numFmtId="2" fontId="61" fillId="4" borderId="47" xfId="0" applyNumberFormat="1" applyFont="1" applyFill="1" applyBorder="1" applyAlignment="1" applyProtection="1">
      <alignment vertical="center"/>
      <protection hidden="1"/>
    </xf>
    <xf numFmtId="2" fontId="61" fillId="7" borderId="15" xfId="0" applyNumberFormat="1" applyFont="1" applyFill="1" applyBorder="1" applyAlignment="1" applyProtection="1">
      <alignment vertical="center"/>
      <protection hidden="1"/>
    </xf>
    <xf numFmtId="0" fontId="0" fillId="0" borderId="0" xfId="0" applyAlignment="1" applyProtection="1">
      <alignment vertical="center"/>
      <protection hidden="1"/>
    </xf>
    <xf numFmtId="0" fontId="53" fillId="4" borderId="0" xfId="0" applyFont="1" applyFill="1" applyBorder="1" applyAlignment="1">
      <alignment horizontal="center" wrapText="1"/>
    </xf>
    <xf numFmtId="0" fontId="64" fillId="4" borderId="0" xfId="0" applyFont="1" applyFill="1" applyBorder="1" applyAlignment="1">
      <alignment horizontal="left" wrapText="1"/>
    </xf>
    <xf numFmtId="3" fontId="53" fillId="4" borderId="0" xfId="0" applyNumberFormat="1" applyFont="1" applyFill="1" applyBorder="1" applyAlignment="1">
      <alignment horizontal="right" vertical="center" wrapText="1"/>
    </xf>
    <xf numFmtId="170" fontId="53" fillId="4" borderId="0" xfId="0" applyNumberFormat="1" applyFont="1" applyFill="1" applyBorder="1" applyAlignment="1">
      <alignment horizontal="right" vertical="center" wrapText="1"/>
    </xf>
    <xf numFmtId="9" fontId="53" fillId="4" borderId="0" xfId="0" applyNumberFormat="1" applyFont="1" applyFill="1" applyBorder="1" applyAlignment="1">
      <alignment horizontal="right" vertical="center" wrapText="1"/>
    </xf>
    <xf numFmtId="0" fontId="31" fillId="4" borderId="0" xfId="0" applyFont="1" applyFill="1" applyAlignment="1" applyProtection="1">
      <alignment horizontal="center" vertical="center"/>
      <protection hidden="1"/>
    </xf>
    <xf numFmtId="0" fontId="53" fillId="4" borderId="0" xfId="0" applyFont="1" applyFill="1" applyBorder="1" applyAlignment="1">
      <alignment horizontal="center" vertical="center" wrapText="1"/>
    </xf>
    <xf numFmtId="167" fontId="53" fillId="4" borderId="10" xfId="0" applyNumberFormat="1" applyFont="1" applyFill="1" applyBorder="1" applyAlignment="1">
      <alignment horizontal="right" vertical="center" wrapText="1"/>
    </xf>
    <xf numFmtId="0" fontId="0" fillId="0" borderId="0" xfId="0" applyProtection="1">
      <protection hidden="1"/>
    </xf>
    <xf numFmtId="0" fontId="39" fillId="4" borderId="0" xfId="0" applyFont="1" applyFill="1" applyAlignment="1" applyProtection="1">
      <alignment horizontal="justify" vertical="justify" wrapText="1"/>
      <protection hidden="1"/>
    </xf>
    <xf numFmtId="0" fontId="0" fillId="0" borderId="0" xfId="0" applyAlignment="1" applyProtection="1">
      <alignment vertical="center"/>
      <protection hidden="1"/>
    </xf>
    <xf numFmtId="0" fontId="39" fillId="4" borderId="0" xfId="0" applyFont="1" applyFill="1" applyAlignment="1" applyProtection="1">
      <alignment horizontal="justify" vertical="justify"/>
      <protection hidden="1"/>
    </xf>
    <xf numFmtId="0" fontId="50" fillId="4" borderId="0" xfId="0" applyFont="1" applyFill="1" applyAlignment="1" applyProtection="1">
      <alignment horizontal="left" vertical="center"/>
      <protection hidden="1"/>
    </xf>
    <xf numFmtId="0" fontId="27" fillId="4" borderId="0" xfId="0" applyFont="1" applyFill="1" applyAlignment="1" applyProtection="1">
      <alignment horizontal="justify" vertical="center" wrapText="1"/>
      <protection hidden="1"/>
    </xf>
    <xf numFmtId="0" fontId="27" fillId="4" borderId="0" xfId="0" applyFont="1" applyFill="1" applyAlignment="1">
      <alignment horizontal="justify" vertical="center" wrapText="1"/>
    </xf>
    <xf numFmtId="0" fontId="28" fillId="0" borderId="132" xfId="0" applyFont="1" applyBorder="1" applyAlignment="1">
      <alignment horizontal="left" vertical="top"/>
    </xf>
    <xf numFmtId="0" fontId="29" fillId="4" borderId="0" xfId="0" applyFont="1" applyFill="1" applyAlignment="1" applyProtection="1">
      <alignment horizontal="justify" vertical="center" wrapText="1"/>
      <protection hidden="1"/>
    </xf>
    <xf numFmtId="0" fontId="29" fillId="0" borderId="34" xfId="0" applyFont="1" applyBorder="1" applyAlignment="1" applyProtection="1">
      <alignment horizontal="justify" vertical="top" wrapText="1"/>
      <protection hidden="1"/>
    </xf>
    <xf numFmtId="0" fontId="112" fillId="0" borderId="34" xfId="0" applyFont="1" applyBorder="1" applyAlignment="1" applyProtection="1">
      <alignment horizontal="justify" vertical="top" wrapText="1"/>
      <protection hidden="1"/>
    </xf>
    <xf numFmtId="0" fontId="38" fillId="0" borderId="55" xfId="0" applyFont="1" applyBorder="1" applyAlignment="1" applyProtection="1">
      <alignment horizontal="left" vertical="center" wrapText="1"/>
      <protection hidden="1"/>
    </xf>
    <xf numFmtId="0" fontId="26" fillId="0" borderId="55" xfId="0" applyFont="1" applyBorder="1" applyAlignment="1" applyProtection="1">
      <alignment horizontal="left" vertical="center" wrapText="1"/>
      <protection hidden="1"/>
    </xf>
    <xf numFmtId="0" fontId="39" fillId="0" borderId="34" xfId="0" applyFont="1" applyBorder="1" applyAlignment="1" applyProtection="1">
      <alignment horizontal="justify" wrapText="1"/>
      <protection hidden="1"/>
    </xf>
    <xf numFmtId="0" fontId="28" fillId="0" borderId="55" xfId="0" applyFont="1" applyBorder="1" applyAlignment="1" applyProtection="1">
      <alignment horizontal="left" vertical="center" wrapText="1"/>
      <protection hidden="1"/>
    </xf>
    <xf numFmtId="0" fontId="38" fillId="0" borderId="56" xfId="0" applyFont="1" applyBorder="1" applyAlignment="1" applyProtection="1">
      <alignment horizontal="left" vertical="center" wrapText="1"/>
      <protection hidden="1"/>
    </xf>
    <xf numFmtId="0" fontId="38" fillId="0" borderId="53" xfId="0" applyFont="1" applyBorder="1" applyAlignment="1" applyProtection="1">
      <alignment horizontal="left" vertical="center" wrapText="1"/>
      <protection hidden="1"/>
    </xf>
    <xf numFmtId="0" fontId="38" fillId="0" borderId="54" xfId="0" applyFont="1" applyBorder="1" applyAlignment="1" applyProtection="1">
      <alignment horizontal="left" vertical="center" wrapText="1"/>
      <protection hidden="1"/>
    </xf>
    <xf numFmtId="165" fontId="26" fillId="0" borderId="94" xfId="0" applyNumberFormat="1" applyFont="1" applyBorder="1" applyAlignment="1" applyProtection="1">
      <alignment horizontal="left" vertical="center" wrapText="1"/>
      <protection hidden="1"/>
    </xf>
    <xf numFmtId="165" fontId="26" fillId="0" borderId="95" xfId="0" applyNumberFormat="1" applyFont="1" applyBorder="1" applyAlignment="1" applyProtection="1">
      <alignment horizontal="left" vertical="center" wrapText="1"/>
      <protection hidden="1"/>
    </xf>
    <xf numFmtId="165" fontId="26" fillId="0" borderId="114" xfId="0" applyNumberFormat="1" applyFont="1" applyBorder="1" applyAlignment="1" applyProtection="1">
      <alignment horizontal="left" vertical="center" wrapText="1"/>
      <protection hidden="1"/>
    </xf>
    <xf numFmtId="165" fontId="26" fillId="0" borderId="115" xfId="0" applyNumberFormat="1" applyFont="1" applyBorder="1" applyAlignment="1" applyProtection="1">
      <alignment horizontal="left" vertical="center" wrapText="1"/>
      <protection hidden="1"/>
    </xf>
    <xf numFmtId="165" fontId="26" fillId="0" borderId="74" xfId="0" applyNumberFormat="1" applyFont="1" applyBorder="1" applyAlignment="1" applyProtection="1">
      <alignment horizontal="left" vertical="center" wrapText="1"/>
      <protection hidden="1"/>
    </xf>
    <xf numFmtId="165" fontId="26" fillId="0" borderId="75" xfId="0" applyNumberFormat="1" applyFont="1" applyBorder="1" applyAlignment="1" applyProtection="1">
      <alignment horizontal="left" vertical="center" wrapText="1"/>
      <protection hidden="1"/>
    </xf>
    <xf numFmtId="0" fontId="50" fillId="4" borderId="0" xfId="0" applyFont="1" applyFill="1" applyAlignment="1" applyProtection="1">
      <alignment horizontal="left" vertical="center" wrapText="1"/>
      <protection hidden="1"/>
    </xf>
    <xf numFmtId="0" fontId="27" fillId="0" borderId="132" xfId="0" applyFont="1" applyBorder="1" applyAlignment="1">
      <alignment horizontal="justify" vertical="center" wrapText="1"/>
    </xf>
    <xf numFmtId="0" fontId="27" fillId="0" borderId="99" xfId="0" applyFont="1" applyBorder="1" applyAlignment="1">
      <alignment horizontal="justify" vertical="center" wrapText="1"/>
    </xf>
    <xf numFmtId="0" fontId="29" fillId="4" borderId="0" xfId="0" applyFont="1" applyFill="1" applyAlignment="1" applyProtection="1">
      <alignment horizontal="justify" vertical="top" wrapText="1"/>
      <protection hidden="1"/>
    </xf>
    <xf numFmtId="0" fontId="38" fillId="0" borderId="68" xfId="0" applyFont="1" applyBorder="1" applyAlignment="1" applyProtection="1">
      <alignment horizontal="center" vertical="center" wrapText="1"/>
      <protection hidden="1"/>
    </xf>
    <xf numFmtId="0" fontId="38" fillId="0" borderId="93" xfId="0" applyFont="1" applyBorder="1" applyAlignment="1" applyProtection="1">
      <alignment horizontal="center" vertical="center" wrapText="1"/>
      <protection hidden="1"/>
    </xf>
    <xf numFmtId="0" fontId="38" fillId="0" borderId="97" xfId="0" applyFont="1" applyBorder="1" applyAlignment="1" applyProtection="1">
      <alignment horizontal="left" vertical="center" wrapText="1"/>
      <protection hidden="1"/>
    </xf>
    <xf numFmtId="0" fontId="38" fillId="0" borderId="98" xfId="0" applyFont="1" applyBorder="1" applyAlignment="1" applyProtection="1">
      <alignment horizontal="left" vertical="center" wrapText="1"/>
      <protection hidden="1"/>
    </xf>
    <xf numFmtId="0" fontId="0" fillId="4" borderId="94" xfId="0" applyFill="1" applyBorder="1" applyAlignment="1" applyProtection="1">
      <alignment horizontal="center"/>
      <protection hidden="1"/>
    </xf>
    <xf numFmtId="0" fontId="0" fillId="4" borderId="95" xfId="0" applyFill="1" applyBorder="1" applyAlignment="1" applyProtection="1">
      <alignment horizontal="center"/>
      <protection hidden="1"/>
    </xf>
    <xf numFmtId="0" fontId="0" fillId="4" borderId="114" xfId="0" applyFill="1" applyBorder="1" applyAlignment="1" applyProtection="1">
      <alignment horizontal="center"/>
      <protection hidden="1"/>
    </xf>
    <xf numFmtId="0" fontId="0" fillId="4" borderId="115" xfId="0" applyFill="1" applyBorder="1" applyAlignment="1" applyProtection="1">
      <alignment horizontal="center"/>
      <protection hidden="1"/>
    </xf>
    <xf numFmtId="0" fontId="0" fillId="4" borderId="74" xfId="0" applyFill="1" applyBorder="1" applyAlignment="1" applyProtection="1">
      <alignment horizontal="center"/>
      <protection hidden="1"/>
    </xf>
    <xf numFmtId="0" fontId="0" fillId="4" borderId="75" xfId="0" applyFill="1" applyBorder="1" applyAlignment="1" applyProtection="1">
      <alignment horizontal="center"/>
      <protection hidden="1"/>
    </xf>
    <xf numFmtId="0" fontId="29" fillId="4" borderId="0" xfId="0" applyFont="1" applyFill="1" applyAlignment="1" applyProtection="1">
      <alignment horizontal="justify" wrapText="1"/>
      <protection hidden="1"/>
    </xf>
    <xf numFmtId="0" fontId="39" fillId="4" borderId="0" xfId="0" applyFont="1" applyFill="1" applyAlignment="1" applyProtection="1">
      <alignment horizontal="justify" vertical="center" wrapText="1"/>
      <protection hidden="1"/>
    </xf>
    <xf numFmtId="0" fontId="66" fillId="4" borderId="0" xfId="0" applyFont="1" applyFill="1" applyAlignment="1" applyProtection="1">
      <alignment horizontal="left" vertical="center"/>
      <protection hidden="1"/>
    </xf>
    <xf numFmtId="0" fontId="39" fillId="4" borderId="0" xfId="0" applyFont="1" applyFill="1" applyAlignment="1" applyProtection="1">
      <alignment horizontal="left" wrapText="1"/>
      <protection hidden="1"/>
    </xf>
    <xf numFmtId="0" fontId="29" fillId="4" borderId="0" xfId="0" applyFont="1" applyFill="1" applyAlignment="1" applyProtection="1">
      <alignment horizontal="left" wrapText="1"/>
      <protection hidden="1"/>
    </xf>
    <xf numFmtId="0" fontId="39" fillId="4" borderId="0" xfId="0" applyFont="1" applyFill="1" applyAlignment="1" applyProtection="1">
      <alignment horizontal="left" vertical="center" wrapText="1"/>
      <protection hidden="1"/>
    </xf>
    <xf numFmtId="0" fontId="29" fillId="4" borderId="0" xfId="0" applyFont="1" applyFill="1" applyAlignment="1" applyProtection="1">
      <alignment horizontal="left" vertical="center" wrapText="1"/>
      <protection hidden="1"/>
    </xf>
    <xf numFmtId="0" fontId="29" fillId="0" borderId="100" xfId="0" applyFont="1" applyBorder="1" applyAlignment="1" applyProtection="1">
      <alignment horizontal="justify" wrapText="1"/>
      <protection hidden="1"/>
    </xf>
    <xf numFmtId="0" fontId="29" fillId="0" borderId="132" xfId="0" applyFont="1" applyBorder="1" applyAlignment="1" applyProtection="1">
      <alignment horizontal="justify" wrapText="1"/>
      <protection hidden="1"/>
    </xf>
    <xf numFmtId="0" fontId="29" fillId="0" borderId="158" xfId="0" applyFont="1" applyBorder="1" applyAlignment="1" applyProtection="1">
      <alignment horizontal="justify" wrapText="1"/>
      <protection hidden="1"/>
    </xf>
    <xf numFmtId="0" fontId="29" fillId="0" borderId="0" xfId="0" applyFont="1" applyBorder="1" applyAlignment="1" applyProtection="1">
      <alignment horizontal="justify" wrapText="1"/>
      <protection hidden="1"/>
    </xf>
    <xf numFmtId="0" fontId="29" fillId="0" borderId="35" xfId="0" applyFont="1" applyBorder="1" applyAlignment="1" applyProtection="1">
      <alignment horizontal="justify" wrapText="1"/>
      <protection hidden="1"/>
    </xf>
    <xf numFmtId="0" fontId="29" fillId="0" borderId="36" xfId="0" applyFont="1" applyBorder="1" applyAlignment="1" applyProtection="1">
      <alignment horizontal="justify" wrapText="1"/>
      <protection hidden="1"/>
    </xf>
    <xf numFmtId="0" fontId="68" fillId="4" borderId="0" xfId="0" applyFont="1" applyFill="1" applyAlignment="1" applyProtection="1">
      <alignment horizontal="justify" vertical="center" wrapText="1"/>
      <protection hidden="1"/>
    </xf>
    <xf numFmtId="37" fontId="11" fillId="3" borderId="18" xfId="0" applyNumberFormat="1" applyFont="1" applyFill="1" applyBorder="1" applyAlignment="1" applyProtection="1">
      <alignment horizontal="left" vertical="center" wrapText="1"/>
      <protection hidden="1"/>
    </xf>
    <xf numFmtId="37" fontId="11" fillId="3" borderId="16" xfId="0" applyNumberFormat="1" applyFont="1" applyFill="1" applyBorder="1" applyAlignment="1" applyProtection="1">
      <alignment horizontal="left" vertical="center" wrapText="1"/>
      <protection hidden="1"/>
    </xf>
    <xf numFmtId="0" fontId="0" fillId="4" borderId="25" xfId="0" applyFill="1" applyBorder="1" applyAlignment="1" applyProtection="1">
      <alignment horizontal="center"/>
      <protection hidden="1"/>
    </xf>
    <xf numFmtId="0" fontId="0" fillId="4" borderId="14" xfId="0" applyFill="1" applyBorder="1" applyAlignment="1" applyProtection="1">
      <alignment horizontal="center"/>
      <protection hidden="1"/>
    </xf>
    <xf numFmtId="0" fontId="0" fillId="4" borderId="29" xfId="0" applyFill="1" applyBorder="1" applyAlignment="1" applyProtection="1">
      <alignment horizontal="center"/>
      <protection hidden="1"/>
    </xf>
    <xf numFmtId="0" fontId="0" fillId="4" borderId="30" xfId="0" applyFill="1" applyBorder="1" applyAlignment="1" applyProtection="1">
      <alignment horizontal="center"/>
      <protection hidden="1"/>
    </xf>
    <xf numFmtId="0" fontId="0" fillId="4" borderId="27" xfId="0" applyFill="1" applyBorder="1" applyAlignment="1" applyProtection="1">
      <alignment horizontal="center"/>
      <protection hidden="1"/>
    </xf>
    <xf numFmtId="0" fontId="0" fillId="4" borderId="15" xfId="0" applyFill="1" applyBorder="1" applyAlignment="1" applyProtection="1">
      <alignment horizontal="center"/>
      <protection hidden="1"/>
    </xf>
    <xf numFmtId="0" fontId="53" fillId="4" borderId="25" xfId="0" applyFont="1" applyFill="1" applyBorder="1" applyAlignment="1" applyProtection="1">
      <alignment horizontal="center" vertical="center" wrapText="1"/>
      <protection hidden="1"/>
    </xf>
    <xf numFmtId="0" fontId="53" fillId="4" borderId="14" xfId="0" applyFont="1" applyFill="1" applyBorder="1" applyAlignment="1" applyProtection="1">
      <alignment horizontal="center" vertical="center" wrapText="1"/>
      <protection hidden="1"/>
    </xf>
    <xf numFmtId="0" fontId="53" fillId="4" borderId="29" xfId="0" applyFont="1" applyFill="1" applyBorder="1" applyAlignment="1" applyProtection="1">
      <alignment horizontal="center" vertical="center" wrapText="1"/>
      <protection hidden="1"/>
    </xf>
    <xf numFmtId="0" fontId="53" fillId="4" borderId="30" xfId="0" applyFont="1" applyFill="1" applyBorder="1" applyAlignment="1" applyProtection="1">
      <alignment horizontal="center" vertical="center" wrapText="1"/>
      <protection hidden="1"/>
    </xf>
    <xf numFmtId="0" fontId="53" fillId="4" borderId="27" xfId="0" applyFont="1" applyFill="1" applyBorder="1" applyAlignment="1" applyProtection="1">
      <alignment horizontal="center" vertical="center" wrapText="1"/>
      <protection hidden="1"/>
    </xf>
    <xf numFmtId="0" fontId="53" fillId="4" borderId="15" xfId="0" applyFont="1" applyFill="1" applyBorder="1" applyAlignment="1" applyProtection="1">
      <alignment horizontal="center" vertical="center" wrapText="1"/>
      <protection hidden="1"/>
    </xf>
    <xf numFmtId="0" fontId="45" fillId="8" borderId="0" xfId="0" applyFont="1" applyFill="1" applyAlignment="1" applyProtection="1">
      <alignment horizontal="right" vertical="center"/>
      <protection hidden="1"/>
    </xf>
    <xf numFmtId="0" fontId="45" fillId="8" borderId="0" xfId="0" applyFont="1" applyFill="1" applyAlignment="1" applyProtection="1">
      <alignment horizontal="left" vertical="center"/>
      <protection hidden="1"/>
    </xf>
    <xf numFmtId="0" fontId="25" fillId="4" borderId="9" xfId="0" applyFont="1" applyFill="1" applyBorder="1" applyAlignment="1" applyProtection="1">
      <alignment horizontal="center" vertical="center" wrapText="1"/>
      <protection hidden="1"/>
    </xf>
    <xf numFmtId="0" fontId="0" fillId="0" borderId="0" xfId="0" applyProtection="1">
      <protection hidden="1"/>
    </xf>
    <xf numFmtId="166" fontId="11" fillId="0" borderId="25" xfId="0" applyNumberFormat="1" applyFont="1" applyBorder="1" applyAlignment="1" applyProtection="1">
      <alignment horizontal="left" vertical="center"/>
      <protection hidden="1"/>
    </xf>
    <xf numFmtId="166" fontId="11" fillId="0" borderId="14" xfId="0" applyNumberFormat="1" applyFont="1" applyBorder="1" applyAlignment="1" applyProtection="1">
      <alignment horizontal="left" vertical="center"/>
      <protection hidden="1"/>
    </xf>
    <xf numFmtId="166" fontId="11" fillId="0" borderId="29" xfId="0" applyNumberFormat="1" applyFont="1" applyBorder="1" applyAlignment="1" applyProtection="1">
      <alignment horizontal="left" vertical="center"/>
      <protection hidden="1"/>
    </xf>
    <xf numFmtId="166" fontId="11" fillId="0" borderId="30" xfId="0" applyNumberFormat="1" applyFont="1" applyBorder="1" applyAlignment="1" applyProtection="1">
      <alignment horizontal="left" vertical="center"/>
      <protection hidden="1"/>
    </xf>
    <xf numFmtId="166" fontId="11" fillId="0" borderId="27" xfId="0" applyNumberFormat="1" applyFont="1" applyBorder="1" applyAlignment="1" applyProtection="1">
      <alignment horizontal="left" vertical="center"/>
      <protection hidden="1"/>
    </xf>
    <xf numFmtId="166" fontId="11" fillId="0" borderId="15" xfId="0" applyNumberFormat="1" applyFont="1" applyBorder="1" applyAlignment="1" applyProtection="1">
      <alignment horizontal="left" vertical="center"/>
      <protection hidden="1"/>
    </xf>
    <xf numFmtId="0" fontId="13" fillId="4" borderId="18" xfId="0" applyFont="1" applyFill="1" applyBorder="1" applyAlignment="1" applyProtection="1">
      <alignment horizontal="center" vertical="center" wrapText="1"/>
      <protection hidden="1"/>
    </xf>
    <xf numFmtId="0" fontId="13" fillId="4" borderId="13" xfId="0" applyFont="1" applyFill="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4" borderId="18" xfId="0" applyFont="1" applyFill="1" applyBorder="1" applyAlignment="1" applyProtection="1">
      <alignment horizontal="center" vertical="center" wrapText="1"/>
      <protection hidden="1"/>
    </xf>
    <xf numFmtId="0" fontId="11" fillId="4" borderId="16"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11" fillId="4" borderId="10" xfId="0" applyFont="1" applyFill="1" applyBorder="1" applyAlignment="1" applyProtection="1">
      <alignment horizontal="center" vertical="center" wrapText="1"/>
      <protection hidden="1"/>
    </xf>
    <xf numFmtId="0" fontId="11" fillId="4" borderId="12" xfId="0" applyFont="1" applyFill="1" applyBorder="1" applyAlignment="1" applyProtection="1">
      <alignment horizontal="center" vertical="center" wrapText="1"/>
      <protection hidden="1"/>
    </xf>
    <xf numFmtId="10" fontId="11" fillId="4" borderId="10" xfId="0" applyNumberFormat="1" applyFont="1" applyFill="1" applyBorder="1" applyAlignment="1" applyProtection="1">
      <alignment horizontal="center" vertical="center" wrapText="1"/>
      <protection hidden="1"/>
    </xf>
    <xf numFmtId="10" fontId="11" fillId="4" borderId="12" xfId="0" applyNumberFormat="1" applyFont="1" applyFill="1" applyBorder="1" applyAlignment="1" applyProtection="1">
      <alignment horizontal="center" vertical="center" wrapText="1"/>
      <protection hidden="1"/>
    </xf>
    <xf numFmtId="37" fontId="31" fillId="4" borderId="18" xfId="0" applyNumberFormat="1" applyFont="1" applyFill="1" applyBorder="1" applyAlignment="1" applyProtection="1">
      <alignment horizontal="left" vertical="center" wrapText="1"/>
      <protection hidden="1"/>
    </xf>
    <xf numFmtId="37" fontId="31" fillId="4" borderId="16" xfId="0" applyNumberFormat="1" applyFont="1" applyFill="1" applyBorder="1" applyAlignment="1" applyProtection="1">
      <alignment horizontal="left" vertical="center" wrapText="1"/>
      <protection hidden="1"/>
    </xf>
    <xf numFmtId="37" fontId="31" fillId="4" borderId="13" xfId="0" applyNumberFormat="1" applyFont="1" applyFill="1" applyBorder="1" applyAlignment="1" applyProtection="1">
      <alignment horizontal="left" vertical="center" wrapText="1"/>
      <protection hidden="1"/>
    </xf>
    <xf numFmtId="37" fontId="31" fillId="0" borderId="18" xfId="0" applyNumberFormat="1" applyFont="1" applyBorder="1" applyAlignment="1" applyProtection="1">
      <alignment horizontal="left" vertical="center" wrapText="1"/>
      <protection hidden="1"/>
    </xf>
    <xf numFmtId="37" fontId="31" fillId="0" borderId="16" xfId="0" applyNumberFormat="1" applyFont="1" applyBorder="1" applyAlignment="1" applyProtection="1">
      <alignment horizontal="left" vertical="center" wrapText="1"/>
      <protection hidden="1"/>
    </xf>
    <xf numFmtId="37" fontId="31" fillId="0" borderId="13" xfId="0" applyNumberFormat="1" applyFont="1" applyBorder="1" applyAlignment="1" applyProtection="1">
      <alignment horizontal="left" vertical="center" wrapText="1"/>
      <protection hidden="1"/>
    </xf>
    <xf numFmtId="0" fontId="29" fillId="0" borderId="0" xfId="0" applyFont="1" applyAlignment="1" applyProtection="1">
      <alignment horizontal="justify" vertical="top" wrapText="1"/>
      <protection hidden="1"/>
    </xf>
    <xf numFmtId="0" fontId="13" fillId="0" borderId="10"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3" fillId="0" borderId="25" xfId="0" applyFont="1" applyBorder="1" applyAlignment="1" applyProtection="1">
      <alignment horizontal="center" vertical="center" wrapText="1"/>
      <protection hidden="1"/>
    </xf>
    <xf numFmtId="0" fontId="13" fillId="0" borderId="14" xfId="0" applyFont="1" applyBorder="1" applyAlignment="1" applyProtection="1">
      <alignment horizontal="center" vertical="center" wrapText="1"/>
      <protection hidden="1"/>
    </xf>
    <xf numFmtId="0" fontId="13" fillId="0" borderId="27"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166" fontId="13" fillId="0" borderId="25" xfId="0" applyNumberFormat="1" applyFont="1" applyBorder="1" applyAlignment="1">
      <alignment horizontal="left" vertical="center" wrapText="1"/>
    </xf>
    <xf numFmtId="166" fontId="13" fillId="0" borderId="14" xfId="0" applyNumberFormat="1" applyFont="1" applyBorder="1" applyAlignment="1">
      <alignment horizontal="left" vertical="center" wrapText="1"/>
    </xf>
    <xf numFmtId="166" fontId="13" fillId="0" borderId="29" xfId="0" applyNumberFormat="1" applyFont="1" applyBorder="1" applyAlignment="1">
      <alignment horizontal="left" vertical="center" wrapText="1"/>
    </xf>
    <xf numFmtId="166" fontId="13" fillId="0" borderId="30" xfId="0" applyNumberFormat="1" applyFont="1" applyBorder="1" applyAlignment="1">
      <alignment horizontal="left" vertical="center" wrapText="1"/>
    </xf>
    <xf numFmtId="166" fontId="13" fillId="0" borderId="27" xfId="0" applyNumberFormat="1" applyFont="1" applyBorder="1" applyAlignment="1">
      <alignment horizontal="left" vertical="center" wrapText="1"/>
    </xf>
    <xf numFmtId="166" fontId="13" fillId="0" borderId="15" xfId="0" applyNumberFormat="1" applyFont="1" applyBorder="1" applyAlignment="1">
      <alignment horizontal="left" vertical="center" wrapText="1"/>
    </xf>
    <xf numFmtId="0" fontId="29" fillId="0" borderId="132" xfId="0" applyFont="1" applyBorder="1" applyAlignment="1" applyProtection="1">
      <alignment horizontal="justify" vertical="top" wrapText="1"/>
      <protection hidden="1"/>
    </xf>
    <xf numFmtId="0" fontId="13" fillId="0" borderId="26"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13" fillId="0" borderId="16"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166" fontId="25" fillId="0" borderId="25" xfId="0" applyNumberFormat="1" applyFont="1" applyBorder="1" applyAlignment="1">
      <alignment horizontal="left" vertical="center" wrapText="1"/>
    </xf>
    <xf numFmtId="166" fontId="25" fillId="0" borderId="14" xfId="0" applyNumberFormat="1" applyFont="1" applyBorder="1" applyAlignment="1">
      <alignment horizontal="left" vertical="center" wrapText="1"/>
    </xf>
    <xf numFmtId="166" fontId="25" fillId="0" borderId="29" xfId="0" applyNumberFormat="1" applyFont="1" applyBorder="1" applyAlignment="1">
      <alignment horizontal="left" vertical="center" wrapText="1"/>
    </xf>
    <xf numFmtId="166" fontId="25" fillId="0" borderId="30" xfId="0" applyNumberFormat="1" applyFont="1" applyBorder="1" applyAlignment="1">
      <alignment horizontal="left" vertical="center" wrapText="1"/>
    </xf>
    <xf numFmtId="166" fontId="25" fillId="0" borderId="27" xfId="0" applyNumberFormat="1" applyFont="1" applyBorder="1" applyAlignment="1">
      <alignment horizontal="left" vertical="center" wrapText="1"/>
    </xf>
    <xf numFmtId="166" fontId="25" fillId="0" borderId="15" xfId="0" applyNumberFormat="1" applyFont="1" applyBorder="1" applyAlignment="1">
      <alignment horizontal="left" vertical="center" wrapText="1"/>
    </xf>
    <xf numFmtId="0" fontId="29" fillId="0" borderId="132" xfId="0" applyFont="1" applyBorder="1" applyAlignment="1" applyProtection="1">
      <alignment vertical="top" wrapText="1"/>
      <protection hidden="1"/>
    </xf>
    <xf numFmtId="0" fontId="32" fillId="4" borderId="35" xfId="0" applyFont="1" applyFill="1" applyBorder="1" applyAlignment="1" applyProtection="1">
      <alignment horizontal="left" wrapText="1"/>
      <protection hidden="1"/>
    </xf>
    <xf numFmtId="0" fontId="32" fillId="4" borderId="36" xfId="0" applyFont="1" applyFill="1" applyBorder="1" applyAlignment="1" applyProtection="1">
      <alignment horizontal="left" wrapText="1"/>
      <protection hidden="1"/>
    </xf>
    <xf numFmtId="0" fontId="32" fillId="4" borderId="37" xfId="0" applyFont="1" applyFill="1" applyBorder="1" applyAlignment="1" applyProtection="1">
      <alignment horizontal="left" wrapText="1"/>
      <protection hidden="1"/>
    </xf>
    <xf numFmtId="0" fontId="13" fillId="0" borderId="12" xfId="0" applyFont="1" applyBorder="1" applyAlignment="1" applyProtection="1">
      <alignment horizontal="center" vertical="center" wrapText="1"/>
      <protection hidden="1"/>
    </xf>
    <xf numFmtId="0" fontId="29" fillId="0" borderId="0" xfId="0" applyFont="1" applyAlignment="1" applyProtection="1">
      <alignment vertical="top" wrapText="1"/>
      <protection hidden="1"/>
    </xf>
    <xf numFmtId="0" fontId="7" fillId="4" borderId="34" xfId="0" applyFont="1" applyFill="1" applyBorder="1" applyAlignment="1" applyProtection="1">
      <alignment horizontal="left" wrapText="1"/>
      <protection hidden="1"/>
    </xf>
    <xf numFmtId="0" fontId="39" fillId="0" borderId="102" xfId="0" applyFont="1" applyBorder="1" applyAlignment="1">
      <alignment horizontal="center" vertical="top"/>
    </xf>
    <xf numFmtId="0" fontId="39" fillId="0" borderId="103" xfId="0" applyFont="1" applyBorder="1" applyAlignment="1">
      <alignment horizontal="center" vertical="top"/>
    </xf>
    <xf numFmtId="0" fontId="39" fillId="0" borderId="104" xfId="0" applyFont="1" applyBorder="1" applyAlignment="1">
      <alignment horizontal="center" vertical="top"/>
    </xf>
    <xf numFmtId="0" fontId="39" fillId="0" borderId="93" xfId="0" applyFont="1" applyBorder="1" applyAlignment="1">
      <alignment horizontal="center" vertical="top"/>
    </xf>
    <xf numFmtId="0" fontId="39" fillId="0" borderId="105" xfId="0" applyFont="1" applyBorder="1" applyAlignment="1">
      <alignment horizontal="center" vertical="top"/>
    </xf>
    <xf numFmtId="0" fontId="39" fillId="0" borderId="106" xfId="0" applyFont="1" applyBorder="1" applyAlignment="1">
      <alignment horizontal="center" vertical="top"/>
    </xf>
    <xf numFmtId="0" fontId="0" fillId="0" borderId="25"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15" xfId="0" applyBorder="1" applyAlignment="1" applyProtection="1">
      <alignment horizontal="center"/>
      <protection hidden="1"/>
    </xf>
    <xf numFmtId="165" fontId="3" fillId="0" borderId="18" xfId="0" applyNumberFormat="1" applyFont="1" applyBorder="1" applyAlignment="1" applyProtection="1">
      <alignment horizontal="center" vertical="center" wrapText="1"/>
      <protection hidden="1"/>
    </xf>
    <xf numFmtId="165" fontId="3" fillId="0" borderId="13" xfId="0" applyNumberFormat="1"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165" fontId="3" fillId="0" borderId="102" xfId="0" applyNumberFormat="1" applyFont="1" applyBorder="1" applyAlignment="1" applyProtection="1">
      <alignment horizontal="left" vertical="center" wrapText="1"/>
      <protection hidden="1"/>
    </xf>
    <xf numFmtId="165" fontId="3" fillId="0" borderId="103" xfId="0" applyNumberFormat="1" applyFont="1" applyBorder="1" applyAlignment="1" applyProtection="1">
      <alignment horizontal="left" vertical="center" wrapText="1"/>
      <protection hidden="1"/>
    </xf>
    <xf numFmtId="165" fontId="3" fillId="0" borderId="104" xfId="0" applyNumberFormat="1" applyFont="1" applyBorder="1" applyAlignment="1" applyProtection="1">
      <alignment horizontal="left" vertical="center" wrapText="1"/>
      <protection hidden="1"/>
    </xf>
    <xf numFmtId="165" fontId="3" fillId="0" borderId="93" xfId="0" applyNumberFormat="1" applyFont="1" applyBorder="1" applyAlignment="1" applyProtection="1">
      <alignment horizontal="left" vertical="center" wrapText="1"/>
      <protection hidden="1"/>
    </xf>
    <xf numFmtId="165" fontId="3" fillId="0" borderId="105" xfId="0" applyNumberFormat="1" applyFont="1" applyBorder="1" applyAlignment="1" applyProtection="1">
      <alignment horizontal="left" vertical="center" wrapText="1"/>
      <protection hidden="1"/>
    </xf>
    <xf numFmtId="165" fontId="3" fillId="0" borderId="106" xfId="0" applyNumberFormat="1" applyFont="1" applyBorder="1" applyAlignment="1" applyProtection="1">
      <alignment horizontal="left" vertical="center" wrapText="1"/>
      <protection hidden="1"/>
    </xf>
    <xf numFmtId="166" fontId="13" fillId="0" borderId="102" xfId="0" applyNumberFormat="1" applyFont="1" applyBorder="1" applyAlignment="1" applyProtection="1">
      <alignment horizontal="left" vertical="center" wrapText="1"/>
      <protection hidden="1"/>
    </xf>
    <xf numFmtId="166" fontId="13" fillId="0" borderId="103" xfId="0" applyNumberFormat="1" applyFont="1" applyBorder="1" applyAlignment="1" applyProtection="1">
      <alignment horizontal="left" vertical="center" wrapText="1"/>
      <protection hidden="1"/>
    </xf>
    <xf numFmtId="166" fontId="13" fillId="0" borderId="104" xfId="0" applyNumberFormat="1" applyFont="1" applyBorder="1" applyAlignment="1" applyProtection="1">
      <alignment horizontal="left" vertical="center" wrapText="1"/>
      <protection hidden="1"/>
    </xf>
    <xf numFmtId="166" fontId="13" fillId="0" borderId="93" xfId="0" applyNumberFormat="1" applyFont="1" applyBorder="1" applyAlignment="1" applyProtection="1">
      <alignment horizontal="left" vertical="center" wrapText="1"/>
      <protection hidden="1"/>
    </xf>
    <xf numFmtId="166" fontId="13" fillId="0" borderId="105" xfId="0" applyNumberFormat="1" applyFont="1" applyBorder="1" applyAlignment="1" applyProtection="1">
      <alignment horizontal="left" vertical="center" wrapText="1"/>
      <protection hidden="1"/>
    </xf>
    <xf numFmtId="166" fontId="13" fillId="0" borderId="106" xfId="0" applyNumberFormat="1" applyFont="1" applyBorder="1" applyAlignment="1" applyProtection="1">
      <alignment horizontal="left" vertical="center" wrapText="1"/>
      <protection hidden="1"/>
    </xf>
    <xf numFmtId="165" fontId="13" fillId="0" borderId="102" xfId="0" applyNumberFormat="1" applyFont="1" applyBorder="1" applyAlignment="1" applyProtection="1">
      <alignment horizontal="left" vertical="center" wrapText="1"/>
      <protection hidden="1"/>
    </xf>
    <xf numFmtId="165" fontId="13" fillId="0" borderId="103" xfId="0" applyNumberFormat="1" applyFont="1" applyBorder="1" applyAlignment="1" applyProtection="1">
      <alignment horizontal="left" vertical="center" wrapText="1"/>
      <protection hidden="1"/>
    </xf>
    <xf numFmtId="165" fontId="13" fillId="0" borderId="104" xfId="0" applyNumberFormat="1" applyFont="1" applyBorder="1" applyAlignment="1" applyProtection="1">
      <alignment horizontal="left" vertical="center" wrapText="1"/>
      <protection hidden="1"/>
    </xf>
    <xf numFmtId="165" fontId="13" fillId="0" borderId="93" xfId="0" applyNumberFormat="1" applyFont="1" applyBorder="1" applyAlignment="1" applyProtection="1">
      <alignment horizontal="left" vertical="center" wrapText="1"/>
      <protection hidden="1"/>
    </xf>
    <xf numFmtId="165" fontId="13" fillId="0" borderId="105" xfId="0" applyNumberFormat="1" applyFont="1" applyBorder="1" applyAlignment="1" applyProtection="1">
      <alignment horizontal="left" vertical="center" wrapText="1"/>
      <protection hidden="1"/>
    </xf>
    <xf numFmtId="165" fontId="13" fillId="0" borderId="106" xfId="0" applyNumberFormat="1" applyFont="1" applyBorder="1" applyAlignment="1" applyProtection="1">
      <alignment horizontal="left" vertical="center" wrapText="1"/>
      <protection hidden="1"/>
    </xf>
    <xf numFmtId="0" fontId="13" fillId="0" borderId="29" xfId="0" applyFont="1" applyBorder="1" applyAlignment="1" applyProtection="1">
      <alignment horizontal="center" vertical="center" wrapText="1"/>
      <protection hidden="1"/>
    </xf>
    <xf numFmtId="0" fontId="13" fillId="0" borderId="30" xfId="0" applyFont="1" applyBorder="1" applyAlignment="1" applyProtection="1">
      <alignment horizontal="center" vertical="center" wrapText="1"/>
      <protection hidden="1"/>
    </xf>
    <xf numFmtId="0" fontId="13" fillId="0" borderId="39" xfId="0" applyFont="1" applyBorder="1" applyAlignment="1" applyProtection="1">
      <alignment vertical="center" wrapText="1"/>
      <protection hidden="1"/>
    </xf>
    <xf numFmtId="0" fontId="13" fillId="0" borderId="11" xfId="0" applyFont="1" applyBorder="1" applyAlignment="1" applyProtection="1">
      <alignment vertical="center" wrapText="1"/>
      <protection hidden="1"/>
    </xf>
    <xf numFmtId="0" fontId="13" fillId="0" borderId="113" xfId="0" applyFont="1" applyBorder="1" applyAlignment="1" applyProtection="1">
      <alignment horizontal="center" vertical="center" wrapText="1"/>
      <protection hidden="1"/>
    </xf>
    <xf numFmtId="0" fontId="10" fillId="4" borderId="34" xfId="0" applyFont="1" applyFill="1" applyBorder="1" applyAlignment="1" applyProtection="1">
      <alignment horizontal="left" vertical="center" wrapText="1"/>
      <protection hidden="1"/>
    </xf>
    <xf numFmtId="166" fontId="13" fillId="0" borderId="25" xfId="0" applyNumberFormat="1" applyFont="1" applyBorder="1" applyAlignment="1" applyProtection="1">
      <alignment horizontal="left" vertical="center" wrapText="1"/>
      <protection hidden="1"/>
    </xf>
    <xf numFmtId="166" fontId="13" fillId="0" borderId="14" xfId="0" applyNumberFormat="1" applyFont="1" applyBorder="1" applyAlignment="1" applyProtection="1">
      <alignment horizontal="left" vertical="center" wrapText="1"/>
      <protection hidden="1"/>
    </xf>
    <xf numFmtId="166" fontId="13" fillId="0" borderId="29" xfId="0" applyNumberFormat="1" applyFont="1" applyBorder="1" applyAlignment="1" applyProtection="1">
      <alignment horizontal="left" vertical="center" wrapText="1"/>
      <protection hidden="1"/>
    </xf>
    <xf numFmtId="166" fontId="13" fillId="0" borderId="30" xfId="0" applyNumberFormat="1" applyFont="1" applyBorder="1" applyAlignment="1" applyProtection="1">
      <alignment horizontal="left" vertical="center" wrapText="1"/>
      <protection hidden="1"/>
    </xf>
    <xf numFmtId="166" fontId="13" fillId="0" borderId="27" xfId="0" applyNumberFormat="1" applyFont="1" applyBorder="1" applyAlignment="1" applyProtection="1">
      <alignment horizontal="left" vertical="center" wrapText="1"/>
      <protection hidden="1"/>
    </xf>
    <xf numFmtId="166" fontId="13" fillId="0" borderId="15" xfId="0" applyNumberFormat="1" applyFont="1" applyBorder="1" applyAlignment="1" applyProtection="1">
      <alignment horizontal="left" vertical="center" wrapText="1"/>
      <protection hidden="1"/>
    </xf>
    <xf numFmtId="0" fontId="39" fillId="4" borderId="0" xfId="0" applyFont="1" applyFill="1" applyAlignment="1" applyProtection="1">
      <alignment horizontal="justify" vertical="justify" wrapText="1"/>
      <protection hidden="1"/>
    </xf>
    <xf numFmtId="0" fontId="37" fillId="4" borderId="9" xfId="0" applyFont="1" applyFill="1" applyBorder="1" applyAlignment="1" applyProtection="1">
      <alignment horizontal="center" vertical="center" wrapText="1"/>
      <protection hidden="1"/>
    </xf>
    <xf numFmtId="0" fontId="76" fillId="4" borderId="9" xfId="0" applyFont="1" applyFill="1" applyBorder="1" applyAlignment="1" applyProtection="1">
      <alignment vertical="center" wrapText="1"/>
      <protection hidden="1"/>
    </xf>
    <xf numFmtId="0" fontId="31" fillId="4" borderId="0" xfId="0" applyFont="1" applyFill="1" applyAlignment="1" applyProtection="1">
      <alignment horizontal="left" vertical="center" wrapText="1"/>
      <protection hidden="1"/>
    </xf>
    <xf numFmtId="0" fontId="31" fillId="0" borderId="0" xfId="0" applyFont="1" applyAlignment="1" applyProtection="1">
      <alignment horizontal="left" vertical="center" wrapText="1"/>
      <protection hidden="1"/>
    </xf>
    <xf numFmtId="0" fontId="31" fillId="4" borderId="0" xfId="0" applyFont="1" applyFill="1" applyAlignment="1" applyProtection="1">
      <alignment horizontal="justify" vertical="center" wrapText="1"/>
      <protection hidden="1"/>
    </xf>
    <xf numFmtId="165" fontId="37" fillId="4" borderId="25" xfId="0" applyNumberFormat="1" applyFont="1" applyFill="1" applyBorder="1" applyAlignment="1" applyProtection="1">
      <alignment horizontal="left" vertical="center"/>
      <protection hidden="1"/>
    </xf>
    <xf numFmtId="165" fontId="37" fillId="4" borderId="14" xfId="0" applyNumberFormat="1" applyFont="1" applyFill="1" applyBorder="1" applyAlignment="1" applyProtection="1">
      <alignment horizontal="left" vertical="center"/>
      <protection hidden="1"/>
    </xf>
    <xf numFmtId="165" fontId="37" fillId="4" borderId="29" xfId="0" applyNumberFormat="1" applyFont="1" applyFill="1" applyBorder="1" applyAlignment="1" applyProtection="1">
      <alignment horizontal="left" vertical="center"/>
      <protection hidden="1"/>
    </xf>
    <xf numFmtId="165" fontId="37" fillId="4" borderId="30" xfId="0" applyNumberFormat="1" applyFont="1" applyFill="1" applyBorder="1" applyAlignment="1" applyProtection="1">
      <alignment horizontal="left" vertical="center"/>
      <protection hidden="1"/>
    </xf>
    <xf numFmtId="165" fontId="37" fillId="4" borderId="27" xfId="0" applyNumberFormat="1" applyFont="1" applyFill="1" applyBorder="1" applyAlignment="1" applyProtection="1">
      <alignment horizontal="left" vertical="center"/>
      <protection hidden="1"/>
    </xf>
    <xf numFmtId="165" fontId="37" fillId="4" borderId="15" xfId="0" applyNumberFormat="1" applyFont="1" applyFill="1" applyBorder="1" applyAlignment="1" applyProtection="1">
      <alignment horizontal="left" vertical="center"/>
      <protection hidden="1"/>
    </xf>
    <xf numFmtId="0" fontId="0" fillId="0" borderId="0" xfId="0" applyAlignment="1" applyProtection="1">
      <alignment vertical="center"/>
      <protection hidden="1"/>
    </xf>
    <xf numFmtId="0" fontId="29" fillId="4" borderId="26" xfId="0" applyFont="1" applyFill="1" applyBorder="1" applyAlignment="1" applyProtection="1">
      <alignment horizontal="left" vertical="center" wrapText="1"/>
      <protection hidden="1"/>
    </xf>
    <xf numFmtId="0" fontId="26" fillId="4" borderId="10" xfId="0" applyFont="1" applyFill="1" applyBorder="1" applyAlignment="1" applyProtection="1">
      <alignment horizontal="center" vertical="center" wrapText="1"/>
      <protection hidden="1"/>
    </xf>
    <xf numFmtId="0" fontId="18" fillId="0" borderId="12" xfId="0" applyFont="1" applyBorder="1" applyAlignment="1" applyProtection="1">
      <alignment horizontal="center" vertical="center" wrapText="1"/>
      <protection hidden="1"/>
    </xf>
    <xf numFmtId="0" fontId="26" fillId="4" borderId="25" xfId="0" applyFont="1" applyFill="1" applyBorder="1" applyAlignment="1" applyProtection="1">
      <alignment horizontal="center" vertical="center" wrapText="1"/>
      <protection hidden="1"/>
    </xf>
    <xf numFmtId="0" fontId="18" fillId="0" borderId="27" xfId="0" applyFont="1" applyBorder="1" applyAlignment="1" applyProtection="1">
      <alignment horizontal="center" vertical="center" wrapText="1"/>
      <protection hidden="1"/>
    </xf>
    <xf numFmtId="0" fontId="45" fillId="8" borderId="0" xfId="0" applyFont="1" applyFill="1" applyAlignment="1" applyProtection="1">
      <alignment horizontal="left" vertical="center" wrapText="1"/>
      <protection hidden="1"/>
    </xf>
    <xf numFmtId="0" fontId="0" fillId="0" borderId="0" xfId="0" applyAlignment="1" applyProtection="1">
      <alignment horizontal="left" vertical="center" wrapText="1"/>
      <protection hidden="1"/>
    </xf>
    <xf numFmtId="0" fontId="61" fillId="4" borderId="18" xfId="0" applyFont="1" applyFill="1" applyBorder="1" applyAlignment="1" applyProtection="1">
      <alignment horizontal="center" vertical="center" wrapText="1"/>
      <protection hidden="1"/>
    </xf>
    <xf numFmtId="0" fontId="61" fillId="4" borderId="13" xfId="0" applyFont="1" applyFill="1" applyBorder="1" applyAlignment="1" applyProtection="1">
      <alignment horizontal="center" vertical="center" wrapText="1"/>
      <protection hidden="1"/>
    </xf>
    <xf numFmtId="0" fontId="61" fillId="4" borderId="16" xfId="0" applyFont="1" applyFill="1" applyBorder="1" applyAlignment="1" applyProtection="1">
      <alignment horizontal="center" vertical="center" wrapText="1"/>
      <protection hidden="1"/>
    </xf>
    <xf numFmtId="0" fontId="19" fillId="4" borderId="13" xfId="0" applyFont="1" applyFill="1" applyBorder="1" applyAlignment="1" applyProtection="1">
      <alignment wrapText="1"/>
      <protection hidden="1"/>
    </xf>
    <xf numFmtId="165" fontId="61" fillId="4" borderId="18" xfId="0" applyNumberFormat="1" applyFont="1" applyFill="1" applyBorder="1" applyAlignment="1" applyProtection="1">
      <alignment horizontal="left" vertical="center"/>
      <protection hidden="1"/>
    </xf>
    <xf numFmtId="165" fontId="61" fillId="4" borderId="13" xfId="0" applyNumberFormat="1" applyFont="1" applyFill="1" applyBorder="1" applyAlignment="1" applyProtection="1">
      <alignment horizontal="left" vertical="center"/>
      <protection hidden="1"/>
    </xf>
    <xf numFmtId="165" fontId="61" fillId="4" borderId="27" xfId="0" applyNumberFormat="1" applyFont="1" applyFill="1" applyBorder="1" applyAlignment="1" applyProtection="1">
      <alignment horizontal="left" vertical="center"/>
      <protection hidden="1"/>
    </xf>
    <xf numFmtId="165" fontId="61" fillId="4" borderId="15" xfId="0" applyNumberFormat="1" applyFont="1" applyFill="1" applyBorder="1" applyAlignment="1" applyProtection="1">
      <alignment horizontal="left" vertical="center"/>
      <protection hidden="1"/>
    </xf>
    <xf numFmtId="165" fontId="61" fillId="4" borderId="25" xfId="0" applyNumberFormat="1" applyFont="1" applyFill="1" applyBorder="1" applyAlignment="1" applyProtection="1">
      <alignment horizontal="left" vertical="center"/>
      <protection hidden="1"/>
    </xf>
    <xf numFmtId="165" fontId="61" fillId="4" borderId="14" xfId="0" applyNumberFormat="1" applyFont="1" applyFill="1" applyBorder="1" applyAlignment="1" applyProtection="1">
      <alignment horizontal="left" vertical="center"/>
      <protection hidden="1"/>
    </xf>
    <xf numFmtId="165" fontId="61" fillId="4" borderId="29" xfId="0" applyNumberFormat="1" applyFont="1" applyFill="1" applyBorder="1" applyAlignment="1" applyProtection="1">
      <alignment horizontal="left" vertical="center"/>
      <protection hidden="1"/>
    </xf>
    <xf numFmtId="165" fontId="61" fillId="4" borderId="30" xfId="0" applyNumberFormat="1" applyFont="1" applyFill="1" applyBorder="1" applyAlignment="1" applyProtection="1">
      <alignment horizontal="left" vertical="center"/>
      <protection hidden="1"/>
    </xf>
    <xf numFmtId="9" fontId="56" fillId="4" borderId="10" xfId="0" applyNumberFormat="1" applyFont="1" applyFill="1" applyBorder="1" applyAlignment="1" applyProtection="1">
      <alignment horizontal="center" vertical="center" wrapText="1"/>
      <protection hidden="1"/>
    </xf>
    <xf numFmtId="9" fontId="56" fillId="4" borderId="12" xfId="0" applyNumberFormat="1" applyFont="1" applyFill="1" applyBorder="1" applyAlignment="1" applyProtection="1">
      <alignment horizontal="center" vertical="center" wrapText="1"/>
      <protection hidden="1"/>
    </xf>
    <xf numFmtId="165" fontId="61" fillId="4" borderId="102" xfId="0" applyNumberFormat="1" applyFont="1" applyFill="1" applyBorder="1" applyAlignment="1" applyProtection="1">
      <alignment horizontal="left" vertical="center"/>
      <protection hidden="1"/>
    </xf>
    <xf numFmtId="165" fontId="61" fillId="4" borderId="103" xfId="0" applyNumberFormat="1" applyFont="1" applyFill="1" applyBorder="1" applyAlignment="1" applyProtection="1">
      <alignment horizontal="left" vertical="center"/>
      <protection hidden="1"/>
    </xf>
    <xf numFmtId="165" fontId="61" fillId="4" borderId="104" xfId="0" applyNumberFormat="1" applyFont="1" applyFill="1" applyBorder="1" applyAlignment="1" applyProtection="1">
      <alignment horizontal="left" vertical="center"/>
      <protection hidden="1"/>
    </xf>
    <xf numFmtId="165" fontId="61" fillId="4" borderId="93" xfId="0" applyNumberFormat="1" applyFont="1" applyFill="1" applyBorder="1" applyAlignment="1" applyProtection="1">
      <alignment horizontal="left" vertical="center"/>
      <protection hidden="1"/>
    </xf>
    <xf numFmtId="165" fontId="61" fillId="4" borderId="105" xfId="0" applyNumberFormat="1" applyFont="1" applyFill="1" applyBorder="1" applyAlignment="1" applyProtection="1">
      <alignment horizontal="left" vertical="center"/>
      <protection hidden="1"/>
    </xf>
    <xf numFmtId="165" fontId="61" fillId="4" borderId="106" xfId="0" applyNumberFormat="1" applyFont="1" applyFill="1" applyBorder="1" applyAlignment="1" applyProtection="1">
      <alignment horizontal="left" vertical="center"/>
      <protection hidden="1"/>
    </xf>
    <xf numFmtId="0" fontId="19" fillId="4" borderId="9" xfId="0" applyFont="1" applyFill="1" applyBorder="1" applyAlignment="1" applyProtection="1">
      <alignment wrapText="1"/>
      <protection hidden="1"/>
    </xf>
    <xf numFmtId="0" fontId="61" fillId="4" borderId="9"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9" fillId="4" borderId="0" xfId="0" applyFont="1" applyFill="1" applyAlignment="1" applyProtection="1">
      <alignment horizontal="justify" vertical="justify"/>
      <protection hidden="1"/>
    </xf>
    <xf numFmtId="165" fontId="61" fillId="4" borderId="25" xfId="0" applyNumberFormat="1" applyFont="1" applyFill="1" applyBorder="1" applyAlignment="1" applyProtection="1">
      <alignment horizontal="left" vertical="center" wrapText="1"/>
      <protection hidden="1"/>
    </xf>
    <xf numFmtId="165" fontId="61" fillId="4" borderId="14" xfId="0" applyNumberFormat="1" applyFont="1" applyFill="1" applyBorder="1" applyAlignment="1" applyProtection="1">
      <alignment horizontal="left" vertical="center" wrapText="1"/>
      <protection hidden="1"/>
    </xf>
    <xf numFmtId="165" fontId="61" fillId="4" borderId="29" xfId="0" applyNumberFormat="1" applyFont="1" applyFill="1" applyBorder="1" applyAlignment="1" applyProtection="1">
      <alignment horizontal="left" vertical="center" wrapText="1"/>
      <protection hidden="1"/>
    </xf>
    <xf numFmtId="165" fontId="61" fillId="4" borderId="30" xfId="0" applyNumberFormat="1" applyFont="1" applyFill="1" applyBorder="1" applyAlignment="1" applyProtection="1">
      <alignment horizontal="left" vertical="center" wrapText="1"/>
      <protection hidden="1"/>
    </xf>
    <xf numFmtId="165" fontId="61" fillId="4" borderId="27" xfId="0" applyNumberFormat="1" applyFont="1" applyFill="1" applyBorder="1" applyAlignment="1" applyProtection="1">
      <alignment horizontal="left" vertical="center" wrapText="1"/>
      <protection hidden="1"/>
    </xf>
    <xf numFmtId="165" fontId="61" fillId="4" borderId="15" xfId="0" applyNumberFormat="1" applyFont="1" applyFill="1" applyBorder="1" applyAlignment="1" applyProtection="1">
      <alignment horizontal="left" vertical="center" wrapText="1"/>
      <protection hidden="1"/>
    </xf>
    <xf numFmtId="0" fontId="56" fillId="4" borderId="27" xfId="0" applyFont="1" applyFill="1" applyBorder="1" applyAlignment="1" applyProtection="1">
      <alignment horizontal="left" vertical="center" wrapText="1"/>
      <protection hidden="1"/>
    </xf>
    <xf numFmtId="0" fontId="56" fillId="4" borderId="15" xfId="0" applyFont="1" applyFill="1" applyBorder="1" applyAlignment="1" applyProtection="1">
      <alignment horizontal="left" vertical="center" wrapText="1"/>
      <protection hidden="1"/>
    </xf>
    <xf numFmtId="0" fontId="61" fillId="0" borderId="9" xfId="0" applyFont="1" applyBorder="1" applyAlignment="1" applyProtection="1">
      <alignment horizontal="center" vertical="center" wrapText="1"/>
      <protection hidden="1"/>
    </xf>
    <xf numFmtId="0" fontId="61" fillId="0" borderId="9" xfId="0" applyFont="1" applyBorder="1" applyAlignment="1" applyProtection="1">
      <alignment wrapText="1"/>
      <protection hidden="1"/>
    </xf>
    <xf numFmtId="0" fontId="67" fillId="0" borderId="9" xfId="17" applyFont="1" applyBorder="1" applyAlignment="1">
      <alignment horizontal="left" vertical="center" wrapText="1"/>
    </xf>
    <xf numFmtId="0" fontId="90" fillId="0" borderId="18" xfId="17" applyFont="1" applyBorder="1" applyAlignment="1">
      <alignment horizontal="center" vertical="center" wrapText="1"/>
    </xf>
    <xf numFmtId="0" fontId="90" fillId="0" borderId="13" xfId="17" applyFont="1" applyBorder="1" applyAlignment="1">
      <alignment horizontal="center" vertical="center" wrapText="1"/>
    </xf>
    <xf numFmtId="0" fontId="50" fillId="4" borderId="0" xfId="0" applyFont="1" applyFill="1" applyAlignment="1" applyProtection="1">
      <alignment horizontal="left" vertical="center"/>
      <protection hidden="1"/>
    </xf>
    <xf numFmtId="0" fontId="90" fillId="0" borderId="9" xfId="17" applyFont="1" applyBorder="1" applyAlignment="1">
      <alignment horizontal="center" vertical="center" wrapText="1"/>
    </xf>
    <xf numFmtId="0" fontId="56" fillId="4" borderId="18" xfId="0" applyFont="1" applyFill="1" applyBorder="1" applyAlignment="1" applyProtection="1">
      <alignment horizontal="center" vertical="center"/>
      <protection hidden="1"/>
    </xf>
    <xf numFmtId="0" fontId="56" fillId="4" borderId="13" xfId="0" applyFont="1" applyFill="1" applyBorder="1" applyAlignment="1" applyProtection="1">
      <alignment horizontal="center" vertical="center"/>
      <protection hidden="1"/>
    </xf>
    <xf numFmtId="0" fontId="56" fillId="4" borderId="10" xfId="0" applyFont="1" applyFill="1" applyBorder="1" applyAlignment="1" applyProtection="1">
      <alignment horizontal="center" vertical="center"/>
      <protection hidden="1"/>
    </xf>
    <xf numFmtId="0" fontId="56" fillId="4" borderId="12" xfId="0" applyFont="1" applyFill="1" applyBorder="1" applyAlignment="1" applyProtection="1">
      <alignment horizontal="center" vertical="center"/>
      <protection hidden="1"/>
    </xf>
    <xf numFmtId="0" fontId="56" fillId="4" borderId="9" xfId="0" applyFont="1" applyFill="1" applyBorder="1" applyAlignment="1" applyProtection="1">
      <alignment horizontal="center" vertical="center"/>
      <protection hidden="1"/>
    </xf>
    <xf numFmtId="165" fontId="56" fillId="4" borderId="25" xfId="0" applyNumberFormat="1" applyFont="1" applyFill="1" applyBorder="1" applyAlignment="1" applyProtection="1">
      <alignment horizontal="left" vertical="center"/>
      <protection hidden="1"/>
    </xf>
    <xf numFmtId="165" fontId="56" fillId="4" borderId="14" xfId="0" applyNumberFormat="1" applyFont="1" applyFill="1" applyBorder="1" applyAlignment="1" applyProtection="1">
      <alignment horizontal="left" vertical="center"/>
      <protection hidden="1"/>
    </xf>
    <xf numFmtId="165" fontId="56" fillId="4" borderId="29" xfId="0" applyNumberFormat="1" applyFont="1" applyFill="1" applyBorder="1" applyAlignment="1" applyProtection="1">
      <alignment horizontal="left" vertical="center"/>
      <protection hidden="1"/>
    </xf>
    <xf numFmtId="165" fontId="56" fillId="4" borderId="30" xfId="0" applyNumberFormat="1" applyFont="1" applyFill="1" applyBorder="1" applyAlignment="1" applyProtection="1">
      <alignment horizontal="left" vertical="center"/>
      <protection hidden="1"/>
    </xf>
    <xf numFmtId="165" fontId="56" fillId="4" borderId="27" xfId="0" applyNumberFormat="1" applyFont="1" applyFill="1" applyBorder="1" applyAlignment="1" applyProtection="1">
      <alignment horizontal="left" vertical="center"/>
      <protection hidden="1"/>
    </xf>
    <xf numFmtId="165" fontId="56" fillId="4" borderId="15" xfId="0" applyNumberFormat="1" applyFont="1" applyFill="1" applyBorder="1" applyAlignment="1" applyProtection="1">
      <alignment horizontal="left" vertical="center"/>
      <protection hidden="1"/>
    </xf>
    <xf numFmtId="0" fontId="56" fillId="4" borderId="11" xfId="0" applyFont="1" applyFill="1" applyBorder="1" applyAlignment="1" applyProtection="1">
      <alignment horizontal="center" vertical="center"/>
      <protection hidden="1"/>
    </xf>
    <xf numFmtId="0" fontId="56" fillId="4" borderId="9" xfId="0" applyFont="1" applyFill="1" applyBorder="1" applyAlignment="1" applyProtection="1">
      <alignment horizontal="center"/>
      <protection hidden="1"/>
    </xf>
    <xf numFmtId="0" fontId="56" fillId="4" borderId="9" xfId="0" applyFont="1" applyFill="1" applyBorder="1" applyAlignment="1" applyProtection="1">
      <alignment horizontal="center" wrapText="1"/>
      <protection hidden="1"/>
    </xf>
    <xf numFmtId="0" fontId="0" fillId="0" borderId="29" xfId="0" applyBorder="1" applyAlignment="1" applyProtection="1">
      <alignment horizontal="left" vertical="center"/>
      <protection hidden="1"/>
    </xf>
    <xf numFmtId="0" fontId="0" fillId="0" borderId="30"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56" fillId="4" borderId="10" xfId="0" applyFont="1" applyFill="1" applyBorder="1" applyAlignment="1" applyProtection="1">
      <alignment horizontal="center" vertical="center" wrapText="1"/>
      <protection hidden="1"/>
    </xf>
    <xf numFmtId="0" fontId="56" fillId="4" borderId="11" xfId="0" applyFont="1" applyFill="1" applyBorder="1" applyAlignment="1" applyProtection="1">
      <alignment horizontal="center" vertical="center" wrapText="1"/>
      <protection hidden="1"/>
    </xf>
    <xf numFmtId="0" fontId="56" fillId="4" borderId="12" xfId="0" applyFont="1" applyFill="1" applyBorder="1" applyAlignment="1" applyProtection="1">
      <alignment horizontal="center" vertical="center" wrapText="1"/>
      <protection hidden="1"/>
    </xf>
    <xf numFmtId="0" fontId="31" fillId="4" borderId="0" xfId="0" applyFont="1" applyFill="1" applyAlignment="1" applyProtection="1">
      <alignment horizontal="justify" vertical="top" wrapText="1"/>
      <protection hidden="1"/>
    </xf>
    <xf numFmtId="0" fontId="56" fillId="4" borderId="9" xfId="0" applyFont="1" applyFill="1" applyBorder="1" applyAlignment="1">
      <alignment horizontal="center" vertical="center" wrapText="1"/>
    </xf>
    <xf numFmtId="165" fontId="56" fillId="4" borderId="25" xfId="0" applyNumberFormat="1" applyFont="1" applyFill="1" applyBorder="1" applyAlignment="1">
      <alignment horizontal="left" vertical="center" wrapText="1"/>
    </xf>
    <xf numFmtId="165" fontId="56" fillId="4" borderId="14" xfId="0" applyNumberFormat="1" applyFont="1" applyFill="1" applyBorder="1" applyAlignment="1">
      <alignment horizontal="left" vertical="center" wrapText="1"/>
    </xf>
    <xf numFmtId="165" fontId="56" fillId="4" borderId="29" xfId="0" applyNumberFormat="1" applyFont="1" applyFill="1" applyBorder="1" applyAlignment="1">
      <alignment horizontal="left" vertical="center" wrapText="1"/>
    </xf>
    <xf numFmtId="165" fontId="56" fillId="4" borderId="30" xfId="0" applyNumberFormat="1" applyFont="1" applyFill="1" applyBorder="1" applyAlignment="1">
      <alignment horizontal="left" vertical="center" wrapText="1"/>
    </xf>
    <xf numFmtId="165" fontId="56" fillId="4" borderId="27" xfId="0" applyNumberFormat="1" applyFont="1" applyFill="1" applyBorder="1" applyAlignment="1">
      <alignment horizontal="left" vertical="center" wrapText="1"/>
    </xf>
    <xf numFmtId="165" fontId="56" fillId="4" borderId="15" xfId="0" applyNumberFormat="1" applyFont="1" applyFill="1" applyBorder="1" applyAlignment="1">
      <alignment horizontal="left" vertical="center" wrapText="1"/>
    </xf>
    <xf numFmtId="0" fontId="56" fillId="0" borderId="26"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48"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56" fillId="0" borderId="149" xfId="0" applyFont="1" applyBorder="1" applyAlignment="1">
      <alignment horizontal="center" vertical="center" wrapText="1"/>
    </xf>
    <xf numFmtId="0" fontId="56" fillId="0" borderId="9" xfId="0" applyFont="1" applyBorder="1" applyAlignment="1">
      <alignment horizontal="center" vertical="center" wrapText="1"/>
    </xf>
    <xf numFmtId="165" fontId="56" fillId="4" borderId="25" xfId="0" applyNumberFormat="1" applyFont="1" applyFill="1" applyBorder="1" applyAlignment="1">
      <alignment horizontal="justify" vertical="justify" wrapText="1"/>
    </xf>
    <xf numFmtId="165" fontId="56" fillId="4" borderId="14" xfId="0" applyNumberFormat="1" applyFont="1" applyFill="1" applyBorder="1" applyAlignment="1">
      <alignment horizontal="justify" vertical="justify" wrapText="1"/>
    </xf>
    <xf numFmtId="165" fontId="56" fillId="4" borderId="29" xfId="0" applyNumberFormat="1" applyFont="1" applyFill="1" applyBorder="1" applyAlignment="1">
      <alignment horizontal="justify" vertical="justify" wrapText="1"/>
    </xf>
    <xf numFmtId="165" fontId="56" fillId="4" borderId="30" xfId="0" applyNumberFormat="1" applyFont="1" applyFill="1" applyBorder="1" applyAlignment="1">
      <alignment horizontal="justify" vertical="justify" wrapText="1"/>
    </xf>
    <xf numFmtId="165" fontId="56" fillId="4" borderId="27" xfId="0" applyNumberFormat="1" applyFont="1" applyFill="1" applyBorder="1" applyAlignment="1">
      <alignment horizontal="justify" vertical="justify" wrapText="1"/>
    </xf>
    <xf numFmtId="165" fontId="56" fillId="4" borderId="15" xfId="0" applyNumberFormat="1" applyFont="1" applyFill="1" applyBorder="1" applyAlignment="1">
      <alignment horizontal="justify" vertical="justify" wrapText="1"/>
    </xf>
    <xf numFmtId="0" fontId="31" fillId="4" borderId="0" xfId="0" applyFont="1" applyFill="1" applyBorder="1" applyAlignment="1">
      <alignment horizontal="justify" wrapText="1"/>
    </xf>
    <xf numFmtId="165" fontId="56" fillId="4" borderId="9" xfId="0" applyNumberFormat="1" applyFont="1" applyFill="1" applyBorder="1" applyAlignment="1">
      <alignment horizontal="left" vertical="center" wrapText="1"/>
    </xf>
    <xf numFmtId="0" fontId="56" fillId="4" borderId="10" xfId="0" applyFont="1" applyFill="1" applyBorder="1" applyAlignment="1">
      <alignment horizontal="center" vertical="center" wrapText="1"/>
    </xf>
    <xf numFmtId="0" fontId="31" fillId="4" borderId="0" xfId="0" applyFont="1" applyFill="1" applyAlignment="1" applyProtection="1">
      <alignment horizontal="justify" vertical="justify" wrapText="1"/>
      <protection hidden="1"/>
    </xf>
    <xf numFmtId="0" fontId="100" fillId="0" borderId="9" xfId="0" applyFont="1" applyBorder="1" applyAlignment="1">
      <alignment horizontal="center" vertical="center" wrapText="1"/>
    </xf>
    <xf numFmtId="166" fontId="61" fillId="4" borderId="25" xfId="0" applyNumberFormat="1" applyFont="1" applyFill="1" applyBorder="1" applyAlignment="1">
      <alignment horizontal="left" vertical="center" wrapText="1"/>
    </xf>
    <xf numFmtId="166" fontId="61" fillId="4" borderId="26" xfId="0" applyNumberFormat="1" applyFont="1" applyFill="1" applyBorder="1" applyAlignment="1">
      <alignment horizontal="left" vertical="center" wrapText="1"/>
    </xf>
    <xf numFmtId="166" fontId="61" fillId="4" borderId="29" xfId="0" applyNumberFormat="1" applyFont="1" applyFill="1" applyBorder="1" applyAlignment="1">
      <alignment horizontal="left" vertical="center" wrapText="1"/>
    </xf>
    <xf numFmtId="166" fontId="61" fillId="4" borderId="0" xfId="0" applyNumberFormat="1" applyFont="1" applyFill="1" applyAlignment="1">
      <alignment horizontal="left" vertical="center" wrapText="1"/>
    </xf>
    <xf numFmtId="166" fontId="61" fillId="4" borderId="27" xfId="0" applyNumberFormat="1" applyFont="1" applyFill="1" applyBorder="1" applyAlignment="1">
      <alignment horizontal="left" vertical="center" wrapText="1"/>
    </xf>
    <xf numFmtId="166" fontId="61" fillId="4" borderId="28" xfId="0" applyNumberFormat="1" applyFont="1" applyFill="1" applyBorder="1" applyAlignment="1">
      <alignment horizontal="left" vertical="center" wrapText="1"/>
    </xf>
    <xf numFmtId="0" fontId="99" fillId="4" borderId="18" xfId="0" applyFont="1" applyFill="1" applyBorder="1" applyAlignment="1">
      <alignment horizontal="center" vertical="center"/>
    </xf>
    <xf numFmtId="0" fontId="99" fillId="4" borderId="16" xfId="0" applyFont="1" applyFill="1" applyBorder="1" applyAlignment="1">
      <alignment horizontal="center" vertical="center"/>
    </xf>
    <xf numFmtId="0" fontId="99" fillId="4" borderId="13" xfId="0" applyFont="1" applyFill="1" applyBorder="1" applyAlignment="1">
      <alignment horizontal="center" vertical="center"/>
    </xf>
    <xf numFmtId="0" fontId="99" fillId="4" borderId="9" xfId="0" applyFont="1" applyFill="1" applyBorder="1" applyAlignment="1">
      <alignment horizontal="center" vertical="center" wrapText="1"/>
    </xf>
    <xf numFmtId="0" fontId="99" fillId="0" borderId="9" xfId="0" applyFont="1" applyBorder="1" applyAlignment="1">
      <alignment horizontal="center" vertical="center" wrapText="1"/>
    </xf>
    <xf numFmtId="0" fontId="100" fillId="0" borderId="9" xfId="0" applyFont="1" applyBorder="1" applyAlignment="1">
      <alignment horizontal="center" wrapText="1"/>
    </xf>
    <xf numFmtId="0" fontId="24" fillId="0" borderId="0" xfId="0" applyFont="1" applyAlignment="1">
      <alignment horizontal="justify" vertical="top" wrapText="1"/>
    </xf>
    <xf numFmtId="0" fontId="56" fillId="4" borderId="11" xfId="0" applyFont="1" applyFill="1" applyBorder="1" applyAlignment="1">
      <alignment horizontal="center" vertical="center" wrapText="1"/>
    </xf>
    <xf numFmtId="0" fontId="56" fillId="4" borderId="12" xfId="0" applyFont="1" applyFill="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102" fillId="0" borderId="10" xfId="0" applyFont="1" applyBorder="1" applyAlignment="1">
      <alignment horizontal="center" vertical="center" wrapText="1"/>
    </xf>
    <xf numFmtId="0" fontId="102" fillId="0" borderId="11" xfId="0" applyFont="1" applyBorder="1" applyAlignment="1">
      <alignment horizontal="center" vertical="center" wrapText="1"/>
    </xf>
    <xf numFmtId="0" fontId="102" fillId="0" borderId="12" xfId="0" applyFont="1" applyBorder="1" applyAlignment="1">
      <alignment horizontal="center" vertical="center" wrapText="1"/>
    </xf>
    <xf numFmtId="0" fontId="27" fillId="4" borderId="0" xfId="0" applyFont="1" applyFill="1" applyAlignment="1" applyProtection="1">
      <alignment horizontal="justify" vertical="center" wrapText="1"/>
      <protection hidden="1"/>
    </xf>
    <xf numFmtId="165" fontId="56" fillId="4" borderId="10" xfId="0" applyNumberFormat="1" applyFont="1" applyFill="1" applyBorder="1" applyAlignment="1">
      <alignment horizontal="left" vertical="center" wrapText="1"/>
    </xf>
    <xf numFmtId="165" fontId="56" fillId="4" borderId="11" xfId="0" applyNumberFormat="1" applyFont="1" applyFill="1" applyBorder="1" applyAlignment="1">
      <alignment horizontal="left" vertical="center" wrapText="1"/>
    </xf>
    <xf numFmtId="165" fontId="56" fillId="4" borderId="12" xfId="0" applyNumberFormat="1" applyFont="1" applyFill="1" applyBorder="1" applyAlignment="1">
      <alignment horizontal="left" vertical="center" wrapText="1"/>
    </xf>
    <xf numFmtId="0" fontId="102" fillId="4" borderId="10" xfId="0" applyFont="1" applyFill="1" applyBorder="1" applyAlignment="1">
      <alignment horizontal="center" vertical="center" wrapText="1"/>
    </xf>
    <xf numFmtId="0" fontId="102" fillId="4" borderId="11" xfId="0" applyFont="1" applyFill="1" applyBorder="1" applyAlignment="1">
      <alignment horizontal="center" vertical="center" wrapText="1"/>
    </xf>
    <xf numFmtId="0" fontId="102" fillId="4" borderId="12" xfId="0" applyFont="1" applyFill="1" applyBorder="1" applyAlignment="1">
      <alignment horizontal="center" vertical="center" wrapText="1"/>
    </xf>
    <xf numFmtId="0" fontId="53" fillId="4" borderId="9" xfId="0" applyFont="1" applyFill="1" applyBorder="1" applyAlignment="1">
      <alignment horizontal="center" vertical="center" wrapText="1"/>
    </xf>
    <xf numFmtId="0" fontId="53" fillId="4" borderId="10" xfId="18" applyFont="1" applyFill="1" applyBorder="1" applyAlignment="1">
      <alignment horizontal="center" vertical="center" wrapText="1"/>
    </xf>
    <xf numFmtId="0" fontId="53" fillId="4" borderId="11" xfId="18" applyFont="1" applyFill="1" applyBorder="1" applyAlignment="1">
      <alignment horizontal="center" vertical="center" wrapText="1"/>
    </xf>
    <xf numFmtId="0" fontId="53" fillId="4" borderId="12" xfId="18" applyFont="1" applyFill="1" applyBorder="1" applyAlignment="1">
      <alignment horizontal="center" vertical="center" wrapText="1"/>
    </xf>
    <xf numFmtId="49" fontId="56" fillId="4" borderId="10" xfId="0" applyNumberFormat="1" applyFont="1" applyFill="1" applyBorder="1" applyAlignment="1">
      <alignment horizontal="center" vertical="center" wrapText="1"/>
    </xf>
    <xf numFmtId="49" fontId="56" fillId="4" borderId="11" xfId="0" applyNumberFormat="1" applyFont="1" applyFill="1" applyBorder="1" applyAlignment="1">
      <alignment horizontal="center" vertical="center" wrapText="1"/>
    </xf>
    <xf numFmtId="49" fontId="56" fillId="4" borderId="12" xfId="0" applyNumberFormat="1" applyFont="1" applyFill="1" applyBorder="1" applyAlignment="1">
      <alignment horizontal="center" vertical="center" wrapText="1"/>
    </xf>
    <xf numFmtId="0" fontId="56" fillId="4" borderId="56" xfId="9" applyFont="1" applyFill="1" applyBorder="1" applyAlignment="1" applyProtection="1">
      <alignment horizontal="left" vertical="center"/>
      <protection hidden="1"/>
    </xf>
    <xf numFmtId="0" fontId="56" fillId="4" borderId="54" xfId="9" applyFont="1" applyFill="1" applyBorder="1" applyAlignment="1" applyProtection="1">
      <alignment horizontal="left" vertical="center"/>
      <protection hidden="1"/>
    </xf>
    <xf numFmtId="0" fontId="56" fillId="4" borderId="64" xfId="0" applyFont="1" applyFill="1" applyBorder="1" applyAlignment="1" applyProtection="1">
      <alignment horizontal="center" vertical="center" wrapText="1"/>
      <protection hidden="1"/>
    </xf>
    <xf numFmtId="0" fontId="56" fillId="4" borderId="65" xfId="0" applyFont="1" applyFill="1" applyBorder="1" applyAlignment="1" applyProtection="1">
      <alignment horizontal="center" vertical="center" wrapText="1"/>
      <protection hidden="1"/>
    </xf>
    <xf numFmtId="0" fontId="56" fillId="4" borderId="64" xfId="9" applyFont="1" applyFill="1" applyBorder="1" applyAlignment="1" applyProtection="1">
      <alignment horizontal="center" vertical="center"/>
      <protection hidden="1"/>
    </xf>
    <xf numFmtId="0" fontId="56" fillId="4" borderId="65" xfId="9" applyFont="1" applyFill="1" applyBorder="1" applyAlignment="1" applyProtection="1">
      <alignment horizontal="center" vertical="center"/>
      <protection hidden="1"/>
    </xf>
    <xf numFmtId="0" fontId="56" fillId="4" borderId="64" xfId="9" applyFont="1" applyFill="1" applyBorder="1" applyAlignment="1" applyProtection="1">
      <alignment horizontal="left" wrapText="1"/>
      <protection hidden="1"/>
    </xf>
    <xf numFmtId="0" fontId="56" fillId="4" borderId="66" xfId="9" applyFont="1" applyFill="1" applyBorder="1" applyAlignment="1" applyProtection="1">
      <alignment horizontal="left" wrapText="1"/>
      <protection hidden="1"/>
    </xf>
    <xf numFmtId="0" fontId="56" fillId="4" borderId="64" xfId="9" applyFont="1" applyFill="1" applyBorder="1" applyAlignment="1" applyProtection="1">
      <alignment horizontal="center"/>
      <protection hidden="1"/>
    </xf>
    <xf numFmtId="0" fontId="56" fillId="4" borderId="66" xfId="9" applyFont="1" applyFill="1" applyBorder="1" applyAlignment="1" applyProtection="1">
      <alignment horizontal="center"/>
      <protection hidden="1"/>
    </xf>
    <xf numFmtId="0" fontId="55" fillId="4" borderId="6" xfId="0" applyFont="1" applyFill="1" applyBorder="1" applyAlignment="1" applyProtection="1">
      <alignment horizontal="center" vertical="center" wrapText="1"/>
      <protection hidden="1"/>
    </xf>
    <xf numFmtId="0" fontId="55" fillId="4" borderId="4" xfId="0" applyFont="1" applyFill="1" applyBorder="1" applyAlignment="1" applyProtection="1">
      <alignment horizontal="center" vertical="center" wrapText="1"/>
      <protection hidden="1"/>
    </xf>
    <xf numFmtId="0" fontId="55" fillId="4" borderId="23" xfId="0" applyFont="1" applyFill="1" applyBorder="1" applyAlignment="1" applyProtection="1">
      <alignment horizontal="center" vertical="center" wrapText="1"/>
      <protection hidden="1"/>
    </xf>
    <xf numFmtId="0" fontId="50" fillId="4" borderId="0" xfId="0" applyFont="1" applyFill="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31" fillId="4" borderId="102" xfId="0" applyFont="1" applyFill="1" applyBorder="1" applyAlignment="1" applyProtection="1">
      <alignment horizontal="center"/>
      <protection hidden="1"/>
    </xf>
    <xf numFmtId="0" fontId="31" fillId="4" borderId="103" xfId="0" applyFont="1" applyFill="1" applyBorder="1" applyAlignment="1" applyProtection="1">
      <alignment horizontal="center"/>
      <protection hidden="1"/>
    </xf>
    <xf numFmtId="0" fontId="31" fillId="4" borderId="104" xfId="0" applyFont="1" applyFill="1" applyBorder="1" applyAlignment="1" applyProtection="1">
      <alignment horizontal="center"/>
      <protection hidden="1"/>
    </xf>
    <xf numFmtId="0" fontId="31" fillId="4" borderId="93" xfId="0" applyFont="1" applyFill="1" applyBorder="1" applyAlignment="1" applyProtection="1">
      <alignment horizontal="center"/>
      <protection hidden="1"/>
    </xf>
    <xf numFmtId="0" fontId="55" fillId="4" borderId="22" xfId="0" applyFont="1" applyFill="1" applyBorder="1" applyAlignment="1" applyProtection="1">
      <alignment horizontal="center" vertical="center" wrapText="1"/>
      <protection hidden="1"/>
    </xf>
    <xf numFmtId="0" fontId="55" fillId="4" borderId="20" xfId="0" applyFont="1" applyFill="1" applyBorder="1" applyAlignment="1" applyProtection="1">
      <alignment horizontal="center" vertical="center" wrapText="1"/>
      <protection hidden="1"/>
    </xf>
    <xf numFmtId="0" fontId="55" fillId="4" borderId="8" xfId="0" applyFont="1" applyFill="1" applyBorder="1" applyAlignment="1" applyProtection="1">
      <alignment horizontal="center" vertical="center" wrapText="1"/>
      <protection hidden="1"/>
    </xf>
    <xf numFmtId="0" fontId="55" fillId="4" borderId="18" xfId="0" applyFont="1" applyFill="1" applyBorder="1" applyAlignment="1" applyProtection="1">
      <alignment horizontal="center" vertical="center" wrapText="1"/>
      <protection hidden="1"/>
    </xf>
    <xf numFmtId="0" fontId="0" fillId="0" borderId="16" xfId="0" applyBorder="1" applyAlignment="1" applyProtection="1">
      <alignment horizontal="center" wrapText="1"/>
      <protection hidden="1"/>
    </xf>
    <xf numFmtId="0" fontId="0" fillId="0" borderId="13" xfId="0" applyBorder="1" applyAlignment="1" applyProtection="1">
      <alignment horizontal="center" wrapText="1"/>
      <protection hidden="1"/>
    </xf>
    <xf numFmtId="0" fontId="14" fillId="0" borderId="6" xfId="0" applyFont="1" applyBorder="1" applyAlignment="1">
      <alignment horizontal="left" vertical="center" wrapText="1"/>
    </xf>
    <xf numFmtId="0" fontId="14" fillId="0" borderId="23" xfId="0" applyFont="1" applyBorder="1" applyAlignment="1">
      <alignment horizontal="left" vertical="center" wrapText="1"/>
    </xf>
    <xf numFmtId="0" fontId="14" fillId="0" borderId="4" xfId="0" applyFont="1" applyBorder="1" applyAlignment="1">
      <alignment horizontal="left" vertical="center" wrapText="1"/>
    </xf>
    <xf numFmtId="0" fontId="0" fillId="0" borderId="0" xfId="0" applyAlignment="1" applyProtection="1">
      <alignment horizontal="left" vertical="center"/>
      <protection hidden="1"/>
    </xf>
    <xf numFmtId="0" fontId="61" fillId="4" borderId="18" xfId="0" applyFont="1" applyFill="1" applyBorder="1" applyAlignment="1" applyProtection="1">
      <alignment horizontal="left" vertical="center" wrapText="1"/>
      <protection hidden="1"/>
    </xf>
    <xf numFmtId="0" fontId="0" fillId="0" borderId="13" xfId="0" applyBorder="1" applyAlignment="1" applyProtection="1">
      <alignment horizontal="left" wrapText="1"/>
      <protection hidden="1"/>
    </xf>
    <xf numFmtId="165" fontId="61" fillId="4" borderId="22" xfId="0" applyNumberFormat="1" applyFont="1" applyFill="1" applyBorder="1" applyAlignment="1" applyProtection="1">
      <alignment horizontal="left" vertical="center" wrapText="1"/>
      <protection hidden="1"/>
    </xf>
    <xf numFmtId="165" fontId="61" fillId="4" borderId="20" xfId="0" applyNumberFormat="1" applyFont="1" applyFill="1" applyBorder="1" applyAlignment="1" applyProtection="1">
      <alignment horizontal="left" vertical="center" wrapText="1"/>
      <protection hidden="1"/>
    </xf>
    <xf numFmtId="165" fontId="61" fillId="4" borderId="84" xfId="0" applyNumberFormat="1" applyFont="1" applyFill="1" applyBorder="1" applyAlignment="1" applyProtection="1">
      <alignment horizontal="left" vertical="center" wrapText="1"/>
      <protection hidden="1"/>
    </xf>
    <xf numFmtId="165" fontId="61" fillId="4" borderId="0" xfId="0" applyNumberFormat="1" applyFont="1" applyFill="1" applyAlignment="1" applyProtection="1">
      <alignment horizontal="left" vertical="center" wrapText="1"/>
      <protection hidden="1"/>
    </xf>
    <xf numFmtId="165" fontId="61" fillId="4" borderId="85" xfId="0" applyNumberFormat="1" applyFont="1" applyFill="1" applyBorder="1" applyAlignment="1" applyProtection="1">
      <alignment horizontal="left" vertical="center" wrapText="1"/>
      <protection hidden="1"/>
    </xf>
    <xf numFmtId="165" fontId="61" fillId="4" borderId="28" xfId="0" applyNumberFormat="1" applyFont="1" applyFill="1" applyBorder="1" applyAlignment="1" applyProtection="1">
      <alignment horizontal="left" vertical="center" wrapText="1"/>
      <protection hidden="1"/>
    </xf>
    <xf numFmtId="0" fontId="62" fillId="0" borderId="9" xfId="0" applyFont="1" applyBorder="1" applyAlignment="1" applyProtection="1">
      <alignment wrapText="1"/>
      <protection hidden="1"/>
    </xf>
    <xf numFmtId="0" fontId="61" fillId="0" borderId="18" xfId="0" applyFont="1" applyBorder="1" applyAlignment="1" applyProtection="1">
      <alignment horizontal="left" vertical="center" wrapText="1"/>
      <protection hidden="1"/>
    </xf>
    <xf numFmtId="0" fontId="61" fillId="0" borderId="16" xfId="0" applyFont="1" applyBorder="1" applyAlignment="1" applyProtection="1">
      <alignment horizontal="left" vertical="center" wrapText="1"/>
      <protection hidden="1"/>
    </xf>
    <xf numFmtId="0" fontId="113" fillId="4" borderId="9" xfId="0" applyFont="1" applyFill="1" applyBorder="1" applyAlignment="1">
      <alignment horizontal="center" vertical="center"/>
    </xf>
    <xf numFmtId="0" fontId="64" fillId="4" borderId="9" xfId="0" applyFont="1" applyFill="1" applyBorder="1" applyAlignment="1">
      <alignment vertical="center" wrapText="1"/>
    </xf>
    <xf numFmtId="3" fontId="64" fillId="4" borderId="9" xfId="0" applyNumberFormat="1" applyFont="1" applyFill="1" applyBorder="1"/>
    <xf numFmtId="170" fontId="57" fillId="4" borderId="9" xfId="0" applyNumberFormat="1" applyFont="1" applyFill="1" applyBorder="1" applyAlignment="1">
      <alignment horizontal="right" wrapText="1"/>
    </xf>
    <xf numFmtId="167" fontId="57" fillId="4" borderId="9" xfId="0" applyNumberFormat="1" applyFont="1" applyFill="1" applyBorder="1" applyAlignment="1">
      <alignment wrapText="1"/>
    </xf>
  </cellXfs>
  <cellStyles count="19">
    <cellStyle name="=C:\WINNT35\SYSTEM32\COMMAND.COM" xfId="6" xr:uid="{00000000-0005-0000-0000-000000000000}"/>
    <cellStyle name="Comma" xfId="10" builtinId="3"/>
    <cellStyle name="Heading 1 2" xfId="13" xr:uid="{00000000-0005-0000-0000-000002000000}"/>
    <cellStyle name="Heading 2 2" xfId="11" xr:uid="{00000000-0005-0000-0000-000003000000}"/>
    <cellStyle name="HeadingTable" xfId="12" xr:uid="{00000000-0005-0000-0000-000004000000}"/>
    <cellStyle name="Normal" xfId="0" builtinId="0"/>
    <cellStyle name="Normal 2" xfId="8" xr:uid="{00000000-0005-0000-0000-000006000000}"/>
    <cellStyle name="Normal 2 2" xfId="9" xr:uid="{00000000-0005-0000-0000-000007000000}"/>
    <cellStyle name="Normal 2 2 2" xfId="4" xr:uid="{00000000-0005-0000-0000-000008000000}"/>
    <cellStyle name="Normal 2 2 3" xfId="16" xr:uid="{00000000-0005-0000-0000-000009000000}"/>
    <cellStyle name="Normal 2 5 2 2" xfId="3" xr:uid="{00000000-0005-0000-0000-00000A000000}"/>
    <cellStyle name="Normal 2_~0149226 2" xfId="5" xr:uid="{00000000-0005-0000-0000-00000B000000}"/>
    <cellStyle name="Normal 4" xfId="14" xr:uid="{00000000-0005-0000-0000-00000C000000}"/>
    <cellStyle name="Normal 4 2" xfId="18" xr:uid="{30D353FE-C193-4122-891E-736E062167A7}"/>
    <cellStyle name="Normal 9" xfId="2" xr:uid="{00000000-0005-0000-0000-00000D000000}"/>
    <cellStyle name="Normal_20 OPR" xfId="17" xr:uid="{00000000-0005-0000-0000-00000E000000}"/>
    <cellStyle name="optionalExposure" xfId="7" xr:uid="{00000000-0005-0000-0000-00000F000000}"/>
    <cellStyle name="Percent" xfId="1" builtinId="5"/>
    <cellStyle name="Standard 3" xfId="15" xr:uid="{00000000-0005-0000-0000-000011000000}"/>
  </cellStyles>
  <dxfs count="0"/>
  <tableStyles count="0" defaultTableStyle="TableStyleMedium2" defaultPivotStyle="PivotStyleLight16"/>
  <colors>
    <mruColors>
      <color rgb="FFBFBFBF"/>
      <color rgb="FFA6A6A6"/>
      <color rgb="FF006172"/>
      <color rgb="FF31859C"/>
      <color rgb="FF262626"/>
      <color rgb="FF1E6C27"/>
      <color rgb="FFE7E6E6"/>
      <color rgb="FFD9D9D9"/>
      <color rgb="FFF2DCDB"/>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8.xml"/><Relationship Id="rId68" Type="http://schemas.openxmlformats.org/officeDocument/2006/relationships/externalLink" Target="externalLinks/externalLink13.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externalLink" Target="externalLinks/externalLink11.xml"/><Relationship Id="rId74" Type="http://schemas.openxmlformats.org/officeDocument/2006/relationships/externalLink" Target="externalLinks/externalLink19.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externalLink" Target="externalLinks/externalLink10.xml"/><Relationship Id="rId73" Type="http://schemas.openxmlformats.org/officeDocument/2006/relationships/externalLink" Target="externalLinks/externalLink18.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externalLink" Target="externalLinks/externalLink9.xml"/><Relationship Id="rId69" Type="http://schemas.openxmlformats.org/officeDocument/2006/relationships/externalLink" Target="externalLinks/externalLink14.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67" Type="http://schemas.openxmlformats.org/officeDocument/2006/relationships/externalLink" Target="externalLinks/externalLink1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7.xml"/><Relationship Id="rId70" Type="http://schemas.openxmlformats.org/officeDocument/2006/relationships/externalLink" Target="externalLinks/externalLink15.xml"/><Relationship Id="rId75"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C1 Commentary'!A1"/><Relationship Id="rId1" Type="http://schemas.openxmlformats.org/officeDocument/2006/relationships/hyperlink" Target="#'EU OV1'!A1"/></Relationships>
</file>

<file path=xl/drawings/_rels/drawing11.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IFRS9 FL'!A1"/><Relationship Id="rId1" Type="http://schemas.openxmlformats.org/officeDocument/2006/relationships/hyperlink" Target="#'Countercyclical Buffer'!A1"/></Relationships>
</file>

<file path=xl/drawings/_rels/drawing1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OV1'!A1"/><Relationship Id="rId1" Type="http://schemas.openxmlformats.org/officeDocument/2006/relationships/hyperlink" Target="#'EU CCyB1'!A1"/></Relationships>
</file>

<file path=xl/drawings/_rels/drawing13.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Countercyclical Buffer'!A1"/><Relationship Id="rId1" Type="http://schemas.openxmlformats.org/officeDocument/2006/relationships/hyperlink" Target="#'EU CCyB2'!A1"/></Relationships>
</file>

<file path=xl/drawings/_rels/drawing1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CyB1'!A1"/><Relationship Id="rId1" Type="http://schemas.openxmlformats.org/officeDocument/2006/relationships/hyperlink" Target="#'Credit Risk'!A1"/></Relationships>
</file>

<file path=xl/drawings/_rels/drawing15.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CyB2'!A1"/><Relationship Id="rId1" Type="http://schemas.openxmlformats.org/officeDocument/2006/relationships/hyperlink" Target="#'EU CR1'!A1"/></Relationships>
</file>

<file path=xl/drawings/_rels/drawing16.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Credit Risk'!A1"/><Relationship Id="rId1" Type="http://schemas.openxmlformats.org/officeDocument/2006/relationships/hyperlink" Target="#'EU CQ4'!A1"/></Relationships>
</file>

<file path=xl/drawings/_rels/drawing17.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R1'!A1"/><Relationship Id="rId1" Type="http://schemas.openxmlformats.org/officeDocument/2006/relationships/hyperlink" Target="#'EU CQ5'!A1"/></Relationships>
</file>

<file path=xl/drawings/_rels/drawing18.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Q4'!A1"/><Relationship Id="rId1" Type="http://schemas.openxmlformats.org/officeDocument/2006/relationships/hyperlink" Target="#'EU CR2'!A1"/></Relationships>
</file>

<file path=xl/drawings/_rels/drawing19.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Q5'!A1"/><Relationship Id="rId1" Type="http://schemas.openxmlformats.org/officeDocument/2006/relationships/hyperlink" Target="#'EU CQ7'!A1"/><Relationship Id="rId5" Type="http://schemas.openxmlformats.org/officeDocument/2006/relationships/hyperlink" Target="#'EU CR2a'!A1"/><Relationship Id="rId4" Type="http://schemas.openxmlformats.org/officeDocument/2006/relationships/hyperlink" Target="#'EU CQ8'!A1"/></Relationships>
</file>

<file path=xl/drawings/_rels/drawing2.xml.rels><?xml version="1.0" encoding="UTF-8" standalone="yes"?>
<Relationships xmlns="http://schemas.openxmlformats.org/package/2006/relationships"><Relationship Id="rId1" Type="http://schemas.openxmlformats.org/officeDocument/2006/relationships/hyperlink" Target="#'Forward-Looking Statements'!A1"/></Relationships>
</file>

<file path=xl/drawings/_rels/drawing20.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R2'!A1"/><Relationship Id="rId1" Type="http://schemas.openxmlformats.org/officeDocument/2006/relationships/hyperlink" Target="#'EU CQ7'!A1"/></Relationships>
</file>

<file path=xl/drawings/_rels/drawing21.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R2a'!A1"/><Relationship Id="rId1" Type="http://schemas.openxmlformats.org/officeDocument/2006/relationships/hyperlink" Target="#'EU CQ8'!A1"/></Relationships>
</file>

<file path=xl/drawings/_rels/drawing2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Q7'!A1"/><Relationship Id="rId1" Type="http://schemas.openxmlformats.org/officeDocument/2006/relationships/hyperlink" Target="#'EU CQ6'!A1"/></Relationships>
</file>

<file path=xl/drawings/_rels/drawing23.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Q8'!A1"/><Relationship Id="rId1" Type="http://schemas.openxmlformats.org/officeDocument/2006/relationships/hyperlink" Target="#'EU CQ1'!A1"/></Relationships>
</file>

<file path=xl/drawings/_rels/drawing2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Q6'!A1"/><Relationship Id="rId1" Type="http://schemas.openxmlformats.org/officeDocument/2006/relationships/hyperlink" Target="#'EU CQ2'!A1"/></Relationships>
</file>

<file path=xl/drawings/_rels/drawing25.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Q1'!A1"/><Relationship Id="rId1" Type="http://schemas.openxmlformats.org/officeDocument/2006/relationships/hyperlink" Target="#'EU CR1-A'!A1"/></Relationships>
</file>

<file path=xl/drawings/_rels/drawing26.xml.rels><?xml version="1.0" encoding="UTF-8" standalone="yes"?>
<Relationships xmlns="http://schemas.openxmlformats.org/package/2006/relationships"><Relationship Id="rId3" Type="http://schemas.openxmlformats.org/officeDocument/2006/relationships/hyperlink" Target="#'EU CQ2'!A1"/><Relationship Id="rId2" Type="http://schemas.openxmlformats.org/officeDocument/2006/relationships/hyperlink" Target="#'Contents'!A1"/><Relationship Id="rId1" Type="http://schemas.openxmlformats.org/officeDocument/2006/relationships/hyperlink" Target="#'EU CR3'!A1"/></Relationships>
</file>

<file path=xl/drawings/_rels/drawing27.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R1-A'!A1"/><Relationship Id="rId1" Type="http://schemas.openxmlformats.org/officeDocument/2006/relationships/hyperlink" Target="#'SA-CR &amp; SA-CCR'!A1"/></Relationships>
</file>

<file path=xl/drawings/_rels/drawing28.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R3'!A1"/><Relationship Id="rId1" Type="http://schemas.openxmlformats.org/officeDocument/2006/relationships/hyperlink" Target="#'EU CR4'!A1"/></Relationships>
</file>

<file path=xl/drawings/_rels/drawing29.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SA-CR &amp; SA-CCR'!A1"/><Relationship Id="rId1" Type="http://schemas.openxmlformats.org/officeDocument/2006/relationships/hyperlink" Target="#'EU CR5'!A1"/></Relationships>
</file>

<file path=xl/drawings/_rels/drawing3.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hyperlink" Target="#'Introduction'!A1"/></Relationships>
</file>

<file path=xl/drawings/_rels/drawing30.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R4'!A1"/><Relationship Id="rId1" Type="http://schemas.openxmlformats.org/officeDocument/2006/relationships/hyperlink" Target="#'EU CCR1'!A1"/></Relationships>
</file>

<file path=xl/drawings/_rels/drawing31.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R5'!A1"/><Relationship Id="rId1" Type="http://schemas.openxmlformats.org/officeDocument/2006/relationships/hyperlink" Target="#'EU CCR2'!A1"/></Relationships>
</file>

<file path=xl/drawings/_rels/drawing3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CR1'!A1"/><Relationship Id="rId1" Type="http://schemas.openxmlformats.org/officeDocument/2006/relationships/hyperlink" Target="#'EU CCR3'!A1"/></Relationships>
</file>

<file path=xl/drawings/_rels/drawing33.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CR2'!A1"/><Relationship Id="rId1" Type="http://schemas.openxmlformats.org/officeDocument/2006/relationships/hyperlink" Target="#'EU CCR5'!A1"/></Relationships>
</file>

<file path=xl/drawings/_rels/drawing3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CR3'!A1"/><Relationship Id="rId1" Type="http://schemas.openxmlformats.org/officeDocument/2006/relationships/hyperlink" Target="#'EU CCR8'!A1"/></Relationships>
</file>

<file path=xl/drawings/_rels/drawing35.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CR5'!A1"/><Relationship Id="rId1" Type="http://schemas.openxmlformats.org/officeDocument/2006/relationships/hyperlink" Target="#'IRRBB'!A1"/></Relationships>
</file>

<file path=xl/drawings/_rels/drawing36.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CR8'!A1"/><Relationship Id="rId1" Type="http://schemas.openxmlformats.org/officeDocument/2006/relationships/hyperlink" Target="#'EU IRRBB1'!A1"/></Relationships>
</file>

<file path=xl/drawings/_rels/drawing37.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IRRBB'!A1"/><Relationship Id="rId1" Type="http://schemas.openxmlformats.org/officeDocument/2006/relationships/hyperlink" Target="#'Securitisation'!A1"/></Relationships>
</file>

<file path=xl/drawings/_rels/drawing38.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IRRBB1'!A1"/><Relationship Id="rId1" Type="http://schemas.openxmlformats.org/officeDocument/2006/relationships/hyperlink" Target="#'EU SEC1'!A1"/></Relationships>
</file>

<file path=xl/drawings/_rels/drawing39.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Securitisation'!A1"/><Relationship Id="rId1" Type="http://schemas.openxmlformats.org/officeDocument/2006/relationships/hyperlink" Target="#'EU SEC3'!A1"/></Relationships>
</file>

<file path=xl/drawings/_rels/drawing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Forward-Looking Statements'!A1"/><Relationship Id="rId1" Type="http://schemas.openxmlformats.org/officeDocument/2006/relationships/hyperlink" Target="#'Key metrics'!A1"/></Relationships>
</file>

<file path=xl/drawings/_rels/drawing40.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SEC1'!A1"/><Relationship Id="rId1" Type="http://schemas.openxmlformats.org/officeDocument/2006/relationships/hyperlink" Target="#'EU SEC5'!A1"/></Relationships>
</file>

<file path=xl/drawings/_rels/drawing41.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SEC3'!A1"/><Relationship Id="rId1" Type="http://schemas.openxmlformats.org/officeDocument/2006/relationships/hyperlink" Target="#'ESG'!A1"/></Relationships>
</file>

<file path=xl/drawings/_rels/drawing4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SEC5'!A1"/><Relationship Id="rId1" Type="http://schemas.openxmlformats.org/officeDocument/2006/relationships/hyperlink" Target="#'ESG Template 1'!A1"/></Relationships>
</file>

<file path=xl/drawings/_rels/drawing43.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SG'!A1"/><Relationship Id="rId1" Type="http://schemas.openxmlformats.org/officeDocument/2006/relationships/hyperlink" Target="#'ESG Template 2'!A1"/></Relationships>
</file>

<file path=xl/drawings/_rels/drawing4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SG Template 1'!A1"/><Relationship Id="rId1" Type="http://schemas.openxmlformats.org/officeDocument/2006/relationships/hyperlink" Target="#'ESG Template 5'!A1"/></Relationships>
</file>

<file path=xl/drawings/_rels/drawing45.xml.rels><?xml version="1.0" encoding="UTF-8" standalone="yes"?>
<Relationships xmlns="http://schemas.openxmlformats.org/package/2006/relationships"><Relationship Id="rId3" Type="http://schemas.openxmlformats.org/officeDocument/2006/relationships/hyperlink" Target="#'ESG Template 10'!A1"/><Relationship Id="rId2" Type="http://schemas.openxmlformats.org/officeDocument/2006/relationships/hyperlink" Target="#'Contents'!A1"/><Relationship Id="rId1" Type="http://schemas.openxmlformats.org/officeDocument/2006/relationships/hyperlink" Target="#'ESG Template 2'!A1"/></Relationships>
</file>

<file path=xl/drawings/_rels/drawing46.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SG Template 5'!A1"/><Relationship Id="rId1" Type="http://schemas.openxmlformats.org/officeDocument/2006/relationships/hyperlink" Target="#'Leverage'!A1"/></Relationships>
</file>

<file path=xl/drawings/_rels/drawing47.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SG Template 10'!A1"/><Relationship Id="rId1" Type="http://schemas.openxmlformats.org/officeDocument/2006/relationships/hyperlink" Target="#'EU LR1 - LRSum'!A1"/></Relationships>
</file>

<file path=xl/drawings/_rels/drawing48.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Leverage'!A1"/><Relationship Id="rId1" Type="http://schemas.openxmlformats.org/officeDocument/2006/relationships/hyperlink" Target="#'EU LR2 - LRCom'!A1"/></Relationships>
</file>

<file path=xl/drawings/_rels/drawing49.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LR1 - LRSum'!A1"/><Relationship Id="rId1" Type="http://schemas.openxmlformats.org/officeDocument/2006/relationships/hyperlink" Target="#'EU LR3 - LRSpl'!A1"/></Relationships>
</file>

<file path=xl/drawings/_rels/drawing5.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Introduction'!A1"/><Relationship Id="rId1" Type="http://schemas.openxmlformats.org/officeDocument/2006/relationships/hyperlink" Target="#'Own Funds'!A1"/></Relationships>
</file>

<file path=xl/drawings/_rels/drawing50.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LR2 - LRCom'!A1"/><Relationship Id="rId1" Type="http://schemas.openxmlformats.org/officeDocument/2006/relationships/hyperlink" Target="#'Liquidity'!A1"/></Relationships>
</file>

<file path=xl/drawings/_rels/drawing51.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LR3 - LRSpl'!A1"/><Relationship Id="rId1" Type="http://schemas.openxmlformats.org/officeDocument/2006/relationships/hyperlink" Target="#'EU LIQ1'!A1"/></Relationships>
</file>

<file path=xl/drawings/_rels/drawing5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Liquidity'!A1"/><Relationship Id="rId1" Type="http://schemas.openxmlformats.org/officeDocument/2006/relationships/hyperlink" Target="#'EU LIQB'!A1"/></Relationships>
</file>

<file path=xl/drawings/_rels/drawing53.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LIQ1'!A1"/><Relationship Id="rId1" Type="http://schemas.openxmlformats.org/officeDocument/2006/relationships/hyperlink" Target="#'EU LIQ2'!A1"/></Relationships>
</file>

<file path=xl/drawings/_rels/drawing5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LIQB'!A1"/><Relationship Id="rId1" Type="http://schemas.openxmlformats.org/officeDocument/2006/relationships/hyperlink" Target="#'Appendix I'!A1"/></Relationships>
</file>

<file path=xl/drawings/_rels/drawing55.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hyperlink" Target="#'EU LIQ2'!A1"/></Relationships>
</file>

<file path=xl/drawings/_rels/drawing6.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Key metrics'!A1"/><Relationship Id="rId1" Type="http://schemas.openxmlformats.org/officeDocument/2006/relationships/hyperlink" Target="#'EU CC2 '!A1"/></Relationships>
</file>

<file path=xl/drawings/_rels/drawing7.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Own Funds'!A1"/><Relationship Id="rId1" Type="http://schemas.openxmlformats.org/officeDocument/2006/relationships/hyperlink" Target="#'EU CC1'!A1"/></Relationships>
</file>

<file path=xl/drawings/_rels/drawing8.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CC2 '!A1"/><Relationship Id="rId1" Type="http://schemas.openxmlformats.org/officeDocument/2006/relationships/hyperlink" Target="#'EU CC1 Commentary'!A1"/></Relationships>
</file>

<file path=xl/drawings/_rels/drawing9.xml.rels><?xml version="1.0" encoding="UTF-8" standalone="yes"?>
<Relationships xmlns="http://schemas.openxmlformats.org/package/2006/relationships"><Relationship Id="rId3" Type="http://schemas.openxmlformats.org/officeDocument/2006/relationships/hyperlink" Target="#'IFRS9 FL'!A1"/><Relationship Id="rId2" Type="http://schemas.openxmlformats.org/officeDocument/2006/relationships/hyperlink" Target="#'Contents'!A1"/><Relationship Id="rId1" Type="http://schemas.openxmlformats.org/officeDocument/2006/relationships/hyperlink" Target="#'EU CC1'!A1"/></Relationships>
</file>

<file path=xl/drawings/drawing1.xml><?xml version="1.0" encoding="utf-8"?>
<xdr:wsDr xmlns:xdr="http://schemas.openxmlformats.org/drawingml/2006/spreadsheetDrawing" xmlns:a="http://schemas.openxmlformats.org/drawingml/2006/main">
  <xdr:twoCellAnchor>
    <xdr:from>
      <xdr:col>2</xdr:col>
      <xdr:colOff>123825</xdr:colOff>
      <xdr:row>16</xdr:row>
      <xdr:rowOff>104775</xdr:rowOff>
    </xdr:from>
    <xdr:to>
      <xdr:col>6</xdr:col>
      <xdr:colOff>400050</xdr:colOff>
      <xdr:row>17</xdr:row>
      <xdr:rowOff>209550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025" y="4171950"/>
          <a:ext cx="27146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180975</xdr:colOff>
      <xdr:row>40</xdr:row>
      <xdr:rowOff>60325</xdr:rowOff>
    </xdr:from>
    <xdr:to>
      <xdr:col>6</xdr:col>
      <xdr:colOff>1006475</xdr:colOff>
      <xdr:row>40</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4CE3C55-3996-4D2A-A273-625D85C9206E}"/>
            </a:ext>
          </a:extLst>
        </xdr:cNvPr>
        <xdr:cNvSpPr/>
      </xdr:nvSpPr>
      <xdr:spPr>
        <a:xfrm>
          <a:off x="7943850" y="152431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40</xdr:row>
      <xdr:rowOff>60325</xdr:rowOff>
    </xdr:from>
    <xdr:to>
      <xdr:col>1</xdr:col>
      <xdr:colOff>358775</xdr:colOff>
      <xdr:row>40</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ADFFF542-C094-43E8-BAE3-9530C0954EDD}"/>
            </a:ext>
          </a:extLst>
        </xdr:cNvPr>
        <xdr:cNvSpPr/>
      </xdr:nvSpPr>
      <xdr:spPr>
        <a:xfrm>
          <a:off x="142875" y="152431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571500</xdr:colOff>
      <xdr:row>40</xdr:row>
      <xdr:rowOff>60325</xdr:rowOff>
    </xdr:from>
    <xdr:to>
      <xdr:col>3</xdr:col>
      <xdr:colOff>206375</xdr:colOff>
      <xdr:row>40</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9CA0AE73-4453-4131-B413-E34F0100A1EA}"/>
            </a:ext>
          </a:extLst>
        </xdr:cNvPr>
        <xdr:cNvSpPr/>
      </xdr:nvSpPr>
      <xdr:spPr>
        <a:xfrm>
          <a:off x="3571875" y="152431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704850</xdr:colOff>
      <xdr:row>92</xdr:row>
      <xdr:rowOff>60325</xdr:rowOff>
    </xdr:from>
    <xdr:to>
      <xdr:col>4</xdr:col>
      <xdr:colOff>1530350</xdr:colOff>
      <xdr:row>92</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80DF2B-4905-4CDC-BF17-C294DD8D0B76}"/>
            </a:ext>
          </a:extLst>
        </xdr:cNvPr>
        <xdr:cNvSpPr/>
      </xdr:nvSpPr>
      <xdr:spPr>
        <a:xfrm>
          <a:off x="8058150" y="158337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142874</xdr:colOff>
      <xdr:row>92</xdr:row>
      <xdr:rowOff>60325</xdr:rowOff>
    </xdr:from>
    <xdr:to>
      <xdr:col>1</xdr:col>
      <xdr:colOff>349249</xdr:colOff>
      <xdr:row>92</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4264A07-ED75-44A8-8F2C-2DE76ECB3E8E}"/>
            </a:ext>
          </a:extLst>
        </xdr:cNvPr>
        <xdr:cNvSpPr/>
      </xdr:nvSpPr>
      <xdr:spPr>
        <a:xfrm>
          <a:off x="142874" y="158337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3333750</xdr:colOff>
      <xdr:row>92</xdr:row>
      <xdr:rowOff>60325</xdr:rowOff>
    </xdr:from>
    <xdr:to>
      <xdr:col>2</xdr:col>
      <xdr:colOff>511175</xdr:colOff>
      <xdr:row>92</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F3DE51D-1436-4133-91EA-02DD2E6824D0}"/>
            </a:ext>
          </a:extLst>
        </xdr:cNvPr>
        <xdr:cNvSpPr/>
      </xdr:nvSpPr>
      <xdr:spPr>
        <a:xfrm>
          <a:off x="3952875" y="158337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7620675</xdr:colOff>
      <xdr:row>8</xdr:row>
      <xdr:rowOff>60325</xdr:rowOff>
    </xdr:from>
    <xdr:to>
      <xdr:col>1</xdr:col>
      <xdr:colOff>73700</xdr:colOff>
      <xdr:row>8</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B365500-56F5-4504-9016-B7BD6B469455}"/>
            </a:ext>
          </a:extLst>
        </xdr:cNvPr>
        <xdr:cNvSpPr/>
      </xdr:nvSpPr>
      <xdr:spPr>
        <a:xfrm>
          <a:off x="7620675" y="20891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8</xdr:row>
      <xdr:rowOff>60325</xdr:rowOff>
    </xdr:from>
    <xdr:to>
      <xdr:col>0</xdr:col>
      <xdr:colOff>968375</xdr:colOff>
      <xdr:row>8</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98DBCC3-A98F-42C0-9634-7C26DF95D900}"/>
            </a:ext>
          </a:extLst>
        </xdr:cNvPr>
        <xdr:cNvSpPr/>
      </xdr:nvSpPr>
      <xdr:spPr>
        <a:xfrm>
          <a:off x="142875" y="20891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3881775</xdr:colOff>
      <xdr:row>8</xdr:row>
      <xdr:rowOff>60325</xdr:rowOff>
    </xdr:from>
    <xdr:to>
      <xdr:col>0</xdr:col>
      <xdr:colOff>4707275</xdr:colOff>
      <xdr:row>8</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A507BA75-815A-4994-8122-9137331CB5DD}"/>
            </a:ext>
          </a:extLst>
        </xdr:cNvPr>
        <xdr:cNvSpPr/>
      </xdr:nvSpPr>
      <xdr:spPr>
        <a:xfrm>
          <a:off x="3881775" y="20891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210225</xdr:colOff>
      <xdr:row>86</xdr:row>
      <xdr:rowOff>60325</xdr:rowOff>
    </xdr:from>
    <xdr:to>
      <xdr:col>14</xdr:col>
      <xdr:colOff>1035725</xdr:colOff>
      <xdr:row>86</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08793BA-9642-49D0-A52F-84F2D07DD250}"/>
            </a:ext>
          </a:extLst>
        </xdr:cNvPr>
        <xdr:cNvSpPr/>
      </xdr:nvSpPr>
      <xdr:spPr>
        <a:xfrm>
          <a:off x="16145550" y="196342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86</xdr:row>
      <xdr:rowOff>60325</xdr:rowOff>
    </xdr:from>
    <xdr:to>
      <xdr:col>1</xdr:col>
      <xdr:colOff>425450</xdr:colOff>
      <xdr:row>86</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808D33F3-C839-4BFE-A330-2E6EED665919}"/>
            </a:ext>
          </a:extLst>
        </xdr:cNvPr>
        <xdr:cNvSpPr/>
      </xdr:nvSpPr>
      <xdr:spPr>
        <a:xfrm>
          <a:off x="142875" y="196342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6</xdr:col>
      <xdr:colOff>590887</xdr:colOff>
      <xdr:row>86</xdr:row>
      <xdr:rowOff>60325</xdr:rowOff>
    </xdr:from>
    <xdr:to>
      <xdr:col>7</xdr:col>
      <xdr:colOff>368637</xdr:colOff>
      <xdr:row>86</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3C4EC91-3395-4238-88C0-D6A2C58E0033}"/>
            </a:ext>
          </a:extLst>
        </xdr:cNvPr>
        <xdr:cNvSpPr/>
      </xdr:nvSpPr>
      <xdr:spPr>
        <a:xfrm>
          <a:off x="8144212" y="196342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628649</xdr:colOff>
      <xdr:row>12</xdr:row>
      <xdr:rowOff>60325</xdr:rowOff>
    </xdr:from>
    <xdr:to>
      <xdr:col>4</xdr:col>
      <xdr:colOff>101599</xdr:colOff>
      <xdr:row>12</xdr:row>
      <xdr:rowOff>244475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9E08A807-8047-42E7-B820-548F6C68337A}"/>
            </a:ext>
          </a:extLst>
        </xdr:cNvPr>
        <xdr:cNvSpPr/>
      </xdr:nvSpPr>
      <xdr:spPr>
        <a:xfrm>
          <a:off x="6172199" y="24130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85725</xdr:colOff>
      <xdr:row>12</xdr:row>
      <xdr:rowOff>60325</xdr:rowOff>
    </xdr:from>
    <xdr:to>
      <xdr:col>1</xdr:col>
      <xdr:colOff>301625</xdr:colOff>
      <xdr:row>12</xdr:row>
      <xdr:rowOff>244475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33AC9217-7A98-4322-92A8-A99F70539C88}"/>
            </a:ext>
          </a:extLst>
        </xdr:cNvPr>
        <xdr:cNvSpPr/>
      </xdr:nvSpPr>
      <xdr:spPr>
        <a:xfrm>
          <a:off x="85725" y="24130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2633663</xdr:colOff>
      <xdr:row>12</xdr:row>
      <xdr:rowOff>60325</xdr:rowOff>
    </xdr:from>
    <xdr:to>
      <xdr:col>1</xdr:col>
      <xdr:colOff>3459163</xdr:colOff>
      <xdr:row>12</xdr:row>
      <xdr:rowOff>244475</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DCA2A83E-0BED-4176-9CEC-0C36A878FA7F}"/>
            </a:ext>
          </a:extLst>
        </xdr:cNvPr>
        <xdr:cNvSpPr/>
      </xdr:nvSpPr>
      <xdr:spPr>
        <a:xfrm>
          <a:off x="3243263" y="24130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7467600</xdr:colOff>
      <xdr:row>46</xdr:row>
      <xdr:rowOff>50800</xdr:rowOff>
    </xdr:from>
    <xdr:to>
      <xdr:col>1</xdr:col>
      <xdr:colOff>34925</xdr:colOff>
      <xdr:row>46</xdr:row>
      <xdr:rowOff>234950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A41584D-7790-4CED-928E-F0FA534BC763}"/>
            </a:ext>
          </a:extLst>
        </xdr:cNvPr>
        <xdr:cNvSpPr/>
      </xdr:nvSpPr>
      <xdr:spPr>
        <a:xfrm>
          <a:off x="7467600" y="97663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285750</xdr:colOff>
      <xdr:row>46</xdr:row>
      <xdr:rowOff>50800</xdr:rowOff>
    </xdr:from>
    <xdr:to>
      <xdr:col>0</xdr:col>
      <xdr:colOff>1111250</xdr:colOff>
      <xdr:row>46</xdr:row>
      <xdr:rowOff>234950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AFAEA9B5-EFCA-41E6-A785-B61851AE4279}"/>
            </a:ext>
          </a:extLst>
        </xdr:cNvPr>
        <xdr:cNvSpPr/>
      </xdr:nvSpPr>
      <xdr:spPr>
        <a:xfrm>
          <a:off x="285750" y="97663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3876675</xdr:colOff>
      <xdr:row>46</xdr:row>
      <xdr:rowOff>50800</xdr:rowOff>
    </xdr:from>
    <xdr:to>
      <xdr:col>0</xdr:col>
      <xdr:colOff>4702175</xdr:colOff>
      <xdr:row>46</xdr:row>
      <xdr:rowOff>234950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75690E92-C0DC-4201-86D2-8364EFCF8F6F}"/>
            </a:ext>
          </a:extLst>
        </xdr:cNvPr>
        <xdr:cNvSpPr/>
      </xdr:nvSpPr>
      <xdr:spPr>
        <a:xfrm>
          <a:off x="3876675" y="97663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685800</xdr:colOff>
      <xdr:row>76</xdr:row>
      <xdr:rowOff>63500</xdr:rowOff>
    </xdr:from>
    <xdr:to>
      <xdr:col>16</xdr:col>
      <xdr:colOff>701675</xdr:colOff>
      <xdr:row>76</xdr:row>
      <xdr:rowOff>247650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327413E-A3C8-46AA-A74F-EF5E702F5E68}"/>
            </a:ext>
          </a:extLst>
        </xdr:cNvPr>
        <xdr:cNvSpPr/>
      </xdr:nvSpPr>
      <xdr:spPr>
        <a:xfrm>
          <a:off x="12706350" y="173990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76</xdr:row>
      <xdr:rowOff>63500</xdr:rowOff>
    </xdr:from>
    <xdr:to>
      <xdr:col>1</xdr:col>
      <xdr:colOff>968375</xdr:colOff>
      <xdr:row>76</xdr:row>
      <xdr:rowOff>247650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864ED32F-FCF2-49B0-A557-FFD6237BDD51}"/>
            </a:ext>
          </a:extLst>
        </xdr:cNvPr>
        <xdr:cNvSpPr/>
      </xdr:nvSpPr>
      <xdr:spPr>
        <a:xfrm>
          <a:off x="676275" y="173990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7</xdr:col>
      <xdr:colOff>604837</xdr:colOff>
      <xdr:row>76</xdr:row>
      <xdr:rowOff>63500</xdr:rowOff>
    </xdr:from>
    <xdr:to>
      <xdr:col>8</xdr:col>
      <xdr:colOff>620712</xdr:colOff>
      <xdr:row>76</xdr:row>
      <xdr:rowOff>247650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D097A2D2-4096-4028-AA45-AF294FF320AF}"/>
            </a:ext>
          </a:extLst>
        </xdr:cNvPr>
        <xdr:cNvSpPr/>
      </xdr:nvSpPr>
      <xdr:spPr>
        <a:xfrm>
          <a:off x="6691312" y="173990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533400</xdr:colOff>
      <xdr:row>56</xdr:row>
      <xdr:rowOff>63500</xdr:rowOff>
    </xdr:from>
    <xdr:to>
      <xdr:col>8</xdr:col>
      <xdr:colOff>1358900</xdr:colOff>
      <xdr:row>56</xdr:row>
      <xdr:rowOff>247650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127E683-BC08-4024-BD08-8B0F49E9E96D}"/>
            </a:ext>
          </a:extLst>
        </xdr:cNvPr>
        <xdr:cNvSpPr/>
      </xdr:nvSpPr>
      <xdr:spPr>
        <a:xfrm>
          <a:off x="8277225" y="112458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56</xdr:row>
      <xdr:rowOff>63500</xdr:rowOff>
    </xdr:from>
    <xdr:to>
      <xdr:col>1</xdr:col>
      <xdr:colOff>968375</xdr:colOff>
      <xdr:row>56</xdr:row>
      <xdr:rowOff>247650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EFDE7BD1-1438-4D04-99F8-2563DFFC74CC}"/>
            </a:ext>
          </a:extLst>
        </xdr:cNvPr>
        <xdr:cNvSpPr/>
      </xdr:nvSpPr>
      <xdr:spPr>
        <a:xfrm>
          <a:off x="609600" y="112458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4</xdr:col>
      <xdr:colOff>900111</xdr:colOff>
      <xdr:row>56</xdr:row>
      <xdr:rowOff>63500</xdr:rowOff>
    </xdr:from>
    <xdr:to>
      <xdr:col>5</xdr:col>
      <xdr:colOff>782636</xdr:colOff>
      <xdr:row>56</xdr:row>
      <xdr:rowOff>247650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F6BB03CF-6DB5-4994-92B8-D5D04B1E1D15}"/>
            </a:ext>
          </a:extLst>
        </xdr:cNvPr>
        <xdr:cNvSpPr/>
      </xdr:nvSpPr>
      <xdr:spPr>
        <a:xfrm>
          <a:off x="4872036" y="112458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590550</xdr:colOff>
      <xdr:row>64</xdr:row>
      <xdr:rowOff>73025</xdr:rowOff>
    </xdr:from>
    <xdr:to>
      <xdr:col>8</xdr:col>
      <xdr:colOff>25400</xdr:colOff>
      <xdr:row>64</xdr:row>
      <xdr:rowOff>257175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6599522-5FBD-4DC7-A0D2-A68371F4A10B}"/>
            </a:ext>
          </a:extLst>
        </xdr:cNvPr>
        <xdr:cNvSpPr/>
      </xdr:nvSpPr>
      <xdr:spPr>
        <a:xfrm>
          <a:off x="10115550" y="141319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64</xdr:row>
      <xdr:rowOff>73025</xdr:rowOff>
    </xdr:from>
    <xdr:to>
      <xdr:col>1</xdr:col>
      <xdr:colOff>968375</xdr:colOff>
      <xdr:row>64</xdr:row>
      <xdr:rowOff>257175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AE539D9-9D5A-4CB0-A1C0-64E56656AC04}"/>
            </a:ext>
          </a:extLst>
        </xdr:cNvPr>
        <xdr:cNvSpPr/>
      </xdr:nvSpPr>
      <xdr:spPr>
        <a:xfrm>
          <a:off x="628650" y="141319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4</xdr:col>
      <xdr:colOff>19050</xdr:colOff>
      <xdr:row>64</xdr:row>
      <xdr:rowOff>73025</xdr:rowOff>
    </xdr:from>
    <xdr:to>
      <xdr:col>4</xdr:col>
      <xdr:colOff>844550</xdr:colOff>
      <xdr:row>64</xdr:row>
      <xdr:rowOff>257175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D217389-0448-4431-B85B-F5D823B96F54}"/>
            </a:ext>
          </a:extLst>
        </xdr:cNvPr>
        <xdr:cNvSpPr/>
      </xdr:nvSpPr>
      <xdr:spPr>
        <a:xfrm>
          <a:off x="5372100" y="141319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352425</xdr:colOff>
      <xdr:row>17</xdr:row>
      <xdr:rowOff>60325</xdr:rowOff>
    </xdr:from>
    <xdr:to>
      <xdr:col>6</xdr:col>
      <xdr:colOff>37425</xdr:colOff>
      <xdr:row>17</xdr:row>
      <xdr:rowOff>240325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117E638B-76D4-4965-92DD-007C1F21733A}"/>
            </a:ext>
          </a:extLst>
        </xdr:cNvPr>
        <xdr:cNvSpPr/>
      </xdr:nvSpPr>
      <xdr:spPr>
        <a:xfrm>
          <a:off x="8229600" y="662305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17</xdr:row>
      <xdr:rowOff>60325</xdr:rowOff>
    </xdr:from>
    <xdr:to>
      <xdr:col>1</xdr:col>
      <xdr:colOff>970875</xdr:colOff>
      <xdr:row>17</xdr:row>
      <xdr:rowOff>240325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F2C57E0D-8ED6-4318-80AF-F59C3420597C}"/>
            </a:ext>
          </a:extLst>
        </xdr:cNvPr>
        <xdr:cNvSpPr/>
      </xdr:nvSpPr>
      <xdr:spPr>
        <a:xfrm>
          <a:off x="666750" y="662305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0</xdr:colOff>
      <xdr:row>17</xdr:row>
      <xdr:rowOff>60325</xdr:rowOff>
    </xdr:from>
    <xdr:to>
      <xdr:col>2</xdr:col>
      <xdr:colOff>828000</xdr:colOff>
      <xdr:row>17</xdr:row>
      <xdr:rowOff>240325</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CAEF929A-D0B3-48FC-A160-0FBF4463317B}"/>
            </a:ext>
          </a:extLst>
        </xdr:cNvPr>
        <xdr:cNvSpPr/>
      </xdr:nvSpPr>
      <xdr:spPr>
        <a:xfrm>
          <a:off x="4448175" y="662305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3</xdr:col>
      <xdr:colOff>628650</xdr:colOff>
      <xdr:row>17</xdr:row>
      <xdr:rowOff>60325</xdr:rowOff>
    </xdr:from>
    <xdr:to>
      <xdr:col>3</xdr:col>
      <xdr:colOff>1456650</xdr:colOff>
      <xdr:row>17</xdr:row>
      <xdr:rowOff>240325</xdr:rowOff>
    </xdr:to>
    <xdr:sp macro="" textlink="">
      <xdr:nvSpPr>
        <xdr:cNvPr id="8" name="Rectangle 7">
          <a:hlinkClick xmlns:r="http://schemas.openxmlformats.org/officeDocument/2006/relationships" r:id="rId4"/>
          <a:extLst>
            <a:ext uri="{FF2B5EF4-FFF2-40B4-BE49-F238E27FC236}">
              <a16:creationId xmlns:a16="http://schemas.microsoft.com/office/drawing/2014/main" id="{F195F5F7-5F78-418E-9CF7-D1A5725B55D3}"/>
            </a:ext>
          </a:extLst>
        </xdr:cNvPr>
        <xdr:cNvSpPr/>
      </xdr:nvSpPr>
      <xdr:spPr>
        <a:xfrm>
          <a:off x="5610225" y="64611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17</xdr:row>
      <xdr:rowOff>60325</xdr:rowOff>
    </xdr:from>
    <xdr:to>
      <xdr:col>1</xdr:col>
      <xdr:colOff>970875</xdr:colOff>
      <xdr:row>17</xdr:row>
      <xdr:rowOff>240325</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DE428A7F-780C-49E8-89A7-61CCA330A642}"/>
            </a:ext>
          </a:extLst>
        </xdr:cNvPr>
        <xdr:cNvSpPr/>
      </xdr:nvSpPr>
      <xdr:spPr>
        <a:xfrm>
          <a:off x="628650" y="64611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2633663</xdr:colOff>
      <xdr:row>17</xdr:row>
      <xdr:rowOff>60325</xdr:rowOff>
    </xdr:from>
    <xdr:to>
      <xdr:col>2</xdr:col>
      <xdr:colOff>432713</xdr:colOff>
      <xdr:row>17</xdr:row>
      <xdr:rowOff>240325</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66BB22B4-932C-4B5E-8DA6-12D569E16154}"/>
            </a:ext>
          </a:extLst>
        </xdr:cNvPr>
        <xdr:cNvSpPr/>
      </xdr:nvSpPr>
      <xdr:spPr>
        <a:xfrm>
          <a:off x="3119438" y="64611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3</xdr:col>
      <xdr:colOff>628649</xdr:colOff>
      <xdr:row>16</xdr:row>
      <xdr:rowOff>60325</xdr:rowOff>
    </xdr:from>
    <xdr:to>
      <xdr:col>4</xdr:col>
      <xdr:colOff>123149</xdr:colOff>
      <xdr:row>16</xdr:row>
      <xdr:rowOff>240325</xdr:rowOff>
    </xdr:to>
    <xdr:sp macro="" textlink="">
      <xdr:nvSpPr>
        <xdr:cNvPr id="11" name="Rectangle 10">
          <a:hlinkClick xmlns:r="http://schemas.openxmlformats.org/officeDocument/2006/relationships" r:id="rId5"/>
          <a:extLst>
            <a:ext uri="{FF2B5EF4-FFF2-40B4-BE49-F238E27FC236}">
              <a16:creationId xmlns:a16="http://schemas.microsoft.com/office/drawing/2014/main" id="{15044142-4AB1-48BE-8C25-52AB01727C11}"/>
            </a:ext>
          </a:extLst>
        </xdr:cNvPr>
        <xdr:cNvSpPr/>
      </xdr:nvSpPr>
      <xdr:spPr>
        <a:xfrm>
          <a:off x="5857874" y="40132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114300</xdr:colOff>
      <xdr:row>16</xdr:row>
      <xdr:rowOff>60325</xdr:rowOff>
    </xdr:from>
    <xdr:to>
      <xdr:col>1</xdr:col>
      <xdr:colOff>332700</xdr:colOff>
      <xdr:row>16</xdr:row>
      <xdr:rowOff>240325</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83E8F35B-BB89-461C-B857-D9D029D1EBAA}"/>
            </a:ext>
          </a:extLst>
        </xdr:cNvPr>
        <xdr:cNvSpPr/>
      </xdr:nvSpPr>
      <xdr:spPr>
        <a:xfrm>
          <a:off x="114300" y="40132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2633663</xdr:colOff>
      <xdr:row>16</xdr:row>
      <xdr:rowOff>60325</xdr:rowOff>
    </xdr:from>
    <xdr:to>
      <xdr:col>1</xdr:col>
      <xdr:colOff>3461663</xdr:colOff>
      <xdr:row>16</xdr:row>
      <xdr:rowOff>240325</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ACE754CD-719C-42F3-B4F5-F5739DFC0434}"/>
            </a:ext>
          </a:extLst>
        </xdr:cNvPr>
        <xdr:cNvSpPr/>
      </xdr:nvSpPr>
      <xdr:spPr>
        <a:xfrm>
          <a:off x="3243263" y="40132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514350</xdr:colOff>
      <xdr:row>59</xdr:row>
      <xdr:rowOff>53973</xdr:rowOff>
    </xdr:from>
    <xdr:to>
      <xdr:col>1</xdr:col>
      <xdr:colOff>1339850</xdr:colOff>
      <xdr:row>59</xdr:row>
      <xdr:rowOff>238123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DBBC7A5-BD79-4F5B-AAFD-33DE107C6E07}"/>
            </a:ext>
          </a:extLst>
        </xdr:cNvPr>
        <xdr:cNvSpPr/>
      </xdr:nvSpPr>
      <xdr:spPr>
        <a:xfrm>
          <a:off x="8191500" y="12179298"/>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352425</xdr:colOff>
      <xdr:row>27</xdr:row>
      <xdr:rowOff>60325</xdr:rowOff>
    </xdr:from>
    <xdr:to>
      <xdr:col>6</xdr:col>
      <xdr:colOff>34925</xdr:colOff>
      <xdr:row>27</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902102D-1EF2-4933-B6A6-C6E21BDB24D5}"/>
            </a:ext>
          </a:extLst>
        </xdr:cNvPr>
        <xdr:cNvSpPr/>
      </xdr:nvSpPr>
      <xdr:spPr>
        <a:xfrm>
          <a:off x="8229600" y="63277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27</xdr:row>
      <xdr:rowOff>60325</xdr:rowOff>
    </xdr:from>
    <xdr:to>
      <xdr:col>1</xdr:col>
      <xdr:colOff>968375</xdr:colOff>
      <xdr:row>27</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E8C7ABD-9193-45E3-8CF5-B7D9D9BD100C}"/>
            </a:ext>
          </a:extLst>
        </xdr:cNvPr>
        <xdr:cNvSpPr/>
      </xdr:nvSpPr>
      <xdr:spPr>
        <a:xfrm>
          <a:off x="666750" y="63277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0</xdr:colOff>
      <xdr:row>27</xdr:row>
      <xdr:rowOff>60325</xdr:rowOff>
    </xdr:from>
    <xdr:to>
      <xdr:col>2</xdr:col>
      <xdr:colOff>825500</xdr:colOff>
      <xdr:row>27</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7567C5A-F7E3-4CFA-B6C7-E25273DFF093}"/>
            </a:ext>
          </a:extLst>
        </xdr:cNvPr>
        <xdr:cNvSpPr/>
      </xdr:nvSpPr>
      <xdr:spPr>
        <a:xfrm>
          <a:off x="4448175" y="63277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628650</xdr:colOff>
      <xdr:row>32</xdr:row>
      <xdr:rowOff>60325</xdr:rowOff>
    </xdr:from>
    <xdr:to>
      <xdr:col>3</xdr:col>
      <xdr:colOff>1454150</xdr:colOff>
      <xdr:row>32</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BACFAF0-8A78-43B1-9DED-56F38446BB7C}"/>
            </a:ext>
          </a:extLst>
        </xdr:cNvPr>
        <xdr:cNvSpPr/>
      </xdr:nvSpPr>
      <xdr:spPr>
        <a:xfrm>
          <a:off x="5610225" y="6461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32</xdr:row>
      <xdr:rowOff>60325</xdr:rowOff>
    </xdr:from>
    <xdr:to>
      <xdr:col>1</xdr:col>
      <xdr:colOff>968375</xdr:colOff>
      <xdr:row>32</xdr:row>
      <xdr:rowOff>244475</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37E6D649-7D3A-4295-8142-B4F477519D8C}"/>
            </a:ext>
          </a:extLst>
        </xdr:cNvPr>
        <xdr:cNvSpPr/>
      </xdr:nvSpPr>
      <xdr:spPr>
        <a:xfrm>
          <a:off x="628650" y="6461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2633663</xdr:colOff>
      <xdr:row>32</xdr:row>
      <xdr:rowOff>60325</xdr:rowOff>
    </xdr:from>
    <xdr:to>
      <xdr:col>2</xdr:col>
      <xdr:colOff>430213</xdr:colOff>
      <xdr:row>32</xdr:row>
      <xdr:rowOff>244475</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66D26D28-8F93-4602-8F59-F5387F31E13C}"/>
            </a:ext>
          </a:extLst>
        </xdr:cNvPr>
        <xdr:cNvSpPr/>
      </xdr:nvSpPr>
      <xdr:spPr>
        <a:xfrm>
          <a:off x="3119438" y="6461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9525</xdr:colOff>
      <xdr:row>38</xdr:row>
      <xdr:rowOff>60325</xdr:rowOff>
    </xdr:from>
    <xdr:to>
      <xdr:col>13</xdr:col>
      <xdr:colOff>835025</xdr:colOff>
      <xdr:row>38</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1BE2C7C-D4BA-43F3-B3FB-AAC982B7B699}"/>
            </a:ext>
          </a:extLst>
        </xdr:cNvPr>
        <xdr:cNvSpPr/>
      </xdr:nvSpPr>
      <xdr:spPr>
        <a:xfrm>
          <a:off x="10953750" y="109093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38</xdr:row>
      <xdr:rowOff>60325</xdr:rowOff>
    </xdr:from>
    <xdr:to>
      <xdr:col>1</xdr:col>
      <xdr:colOff>968375</xdr:colOff>
      <xdr:row>38</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E64D192-ADA2-4BC7-8576-5C81F2197CD9}"/>
            </a:ext>
          </a:extLst>
        </xdr:cNvPr>
        <xdr:cNvSpPr/>
      </xdr:nvSpPr>
      <xdr:spPr>
        <a:xfrm>
          <a:off x="600075" y="109093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6</xdr:col>
      <xdr:colOff>709612</xdr:colOff>
      <xdr:row>38</xdr:row>
      <xdr:rowOff>60325</xdr:rowOff>
    </xdr:from>
    <xdr:to>
      <xdr:col>7</xdr:col>
      <xdr:colOff>773112</xdr:colOff>
      <xdr:row>38</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21672CAD-1D26-4590-9131-2AEF150ED55B}"/>
            </a:ext>
          </a:extLst>
        </xdr:cNvPr>
        <xdr:cNvSpPr/>
      </xdr:nvSpPr>
      <xdr:spPr>
        <a:xfrm>
          <a:off x="5776912" y="109093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704850</xdr:colOff>
      <xdr:row>53</xdr:row>
      <xdr:rowOff>69850</xdr:rowOff>
    </xdr:from>
    <xdr:to>
      <xdr:col>13</xdr:col>
      <xdr:colOff>806450</xdr:colOff>
      <xdr:row>53</xdr:row>
      <xdr:rowOff>254000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BB42F63-6824-4C1E-8F92-D4072F0075E7}"/>
            </a:ext>
          </a:extLst>
        </xdr:cNvPr>
        <xdr:cNvSpPr/>
      </xdr:nvSpPr>
      <xdr:spPr>
        <a:xfrm>
          <a:off x="10010775" y="14147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53</xdr:row>
      <xdr:rowOff>69850</xdr:rowOff>
    </xdr:from>
    <xdr:to>
      <xdr:col>1</xdr:col>
      <xdr:colOff>968375</xdr:colOff>
      <xdr:row>53</xdr:row>
      <xdr:rowOff>254000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A94318B4-5BCA-4D20-927B-DDFFF31D3605}"/>
            </a:ext>
          </a:extLst>
        </xdr:cNvPr>
        <xdr:cNvSpPr/>
      </xdr:nvSpPr>
      <xdr:spPr>
        <a:xfrm>
          <a:off x="600075" y="14147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6</xdr:col>
      <xdr:colOff>304800</xdr:colOff>
      <xdr:row>53</xdr:row>
      <xdr:rowOff>69850</xdr:rowOff>
    </xdr:from>
    <xdr:to>
      <xdr:col>7</xdr:col>
      <xdr:colOff>368300</xdr:colOff>
      <xdr:row>53</xdr:row>
      <xdr:rowOff>254000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D2720548-9055-4C97-AF43-4536A5A8B610}"/>
            </a:ext>
          </a:extLst>
        </xdr:cNvPr>
        <xdr:cNvSpPr/>
      </xdr:nvSpPr>
      <xdr:spPr>
        <a:xfrm>
          <a:off x="5305425" y="14147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9</xdr:col>
      <xdr:colOff>581024</xdr:colOff>
      <xdr:row>46</xdr:row>
      <xdr:rowOff>63500</xdr:rowOff>
    </xdr:from>
    <xdr:to>
      <xdr:col>9</xdr:col>
      <xdr:colOff>1409024</xdr:colOff>
      <xdr:row>46</xdr:row>
      <xdr:rowOff>243500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9C58D96F-06C7-4FBD-B419-679C810AFA9C}"/>
            </a:ext>
          </a:extLst>
        </xdr:cNvPr>
        <xdr:cNvSpPr/>
      </xdr:nvSpPr>
      <xdr:spPr>
        <a:xfrm>
          <a:off x="8591549" y="1322705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46</xdr:row>
      <xdr:rowOff>63500</xdr:rowOff>
    </xdr:from>
    <xdr:to>
      <xdr:col>1</xdr:col>
      <xdr:colOff>970875</xdr:colOff>
      <xdr:row>46</xdr:row>
      <xdr:rowOff>243500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3C6FCB00-39D8-428F-AAB2-B6F50C4EB0EE}"/>
            </a:ext>
          </a:extLst>
        </xdr:cNvPr>
        <xdr:cNvSpPr/>
      </xdr:nvSpPr>
      <xdr:spPr>
        <a:xfrm>
          <a:off x="561975" y="1322705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4</xdr:col>
      <xdr:colOff>719137</xdr:colOff>
      <xdr:row>46</xdr:row>
      <xdr:rowOff>63500</xdr:rowOff>
    </xdr:from>
    <xdr:to>
      <xdr:col>5</xdr:col>
      <xdr:colOff>756562</xdr:colOff>
      <xdr:row>46</xdr:row>
      <xdr:rowOff>243500</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7DCF7C6D-85C0-424A-A743-AE0BA4991E12}"/>
            </a:ext>
          </a:extLst>
        </xdr:cNvPr>
        <xdr:cNvSpPr/>
      </xdr:nvSpPr>
      <xdr:spPr>
        <a:xfrm>
          <a:off x="4576762" y="1322705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504825</xdr:colOff>
      <xdr:row>13</xdr:row>
      <xdr:rowOff>60325</xdr:rowOff>
    </xdr:from>
    <xdr:to>
      <xdr:col>3</xdr:col>
      <xdr:colOff>1330325</xdr:colOff>
      <xdr:row>13</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2CA7857-CF9E-49D6-987D-960ED3653EEE}"/>
            </a:ext>
          </a:extLst>
        </xdr:cNvPr>
        <xdr:cNvSpPr/>
      </xdr:nvSpPr>
      <xdr:spPr>
        <a:xfrm>
          <a:off x="6467475" y="34512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13</xdr:row>
      <xdr:rowOff>60325</xdr:rowOff>
    </xdr:from>
    <xdr:to>
      <xdr:col>1</xdr:col>
      <xdr:colOff>968375</xdr:colOff>
      <xdr:row>13</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D4A31456-41BA-4694-A535-DF09B5423268}"/>
            </a:ext>
          </a:extLst>
        </xdr:cNvPr>
        <xdr:cNvSpPr/>
      </xdr:nvSpPr>
      <xdr:spPr>
        <a:xfrm>
          <a:off x="542925" y="34512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3105150</xdr:colOff>
      <xdr:row>13</xdr:row>
      <xdr:rowOff>60325</xdr:rowOff>
    </xdr:from>
    <xdr:to>
      <xdr:col>1</xdr:col>
      <xdr:colOff>3930650</xdr:colOff>
      <xdr:row>13</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614AB716-C3C2-490B-80BC-743670B7CA24}"/>
            </a:ext>
          </a:extLst>
        </xdr:cNvPr>
        <xdr:cNvSpPr/>
      </xdr:nvSpPr>
      <xdr:spPr>
        <a:xfrm>
          <a:off x="3505200" y="34512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29250</xdr:colOff>
      <xdr:row>22</xdr:row>
      <xdr:rowOff>63500</xdr:rowOff>
    </xdr:from>
    <xdr:to>
      <xdr:col>8</xdr:col>
      <xdr:colOff>7025</xdr:colOff>
      <xdr:row>22</xdr:row>
      <xdr:rowOff>247650</xdr:rowOff>
    </xdr:to>
    <xdr:sp macro="" textlink="">
      <xdr:nvSpPr>
        <xdr:cNvPr id="3" name="Rectangle 1">
          <a:hlinkClick xmlns:r="http://schemas.openxmlformats.org/officeDocument/2006/relationships" r:id="rId1"/>
          <a:extLst>
            <a:ext uri="{FF2B5EF4-FFF2-40B4-BE49-F238E27FC236}">
              <a16:creationId xmlns:a16="http://schemas.microsoft.com/office/drawing/2014/main" id="{FF951DAC-2473-4826-9291-8BBEE868970D}"/>
            </a:ext>
          </a:extLst>
        </xdr:cNvPr>
        <xdr:cNvSpPr/>
      </xdr:nvSpPr>
      <xdr:spPr>
        <a:xfrm>
          <a:off x="5829975" y="50165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3</xdr:col>
      <xdr:colOff>590888</xdr:colOff>
      <xdr:row>22</xdr:row>
      <xdr:rowOff>63500</xdr:rowOff>
    </xdr:from>
    <xdr:to>
      <xdr:col>4</xdr:col>
      <xdr:colOff>568663</xdr:colOff>
      <xdr:row>22</xdr:row>
      <xdr:rowOff>247650</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B2F442F6-E736-462A-BE8E-FAD46F843593}"/>
            </a:ext>
          </a:extLst>
        </xdr:cNvPr>
        <xdr:cNvSpPr/>
      </xdr:nvSpPr>
      <xdr:spPr>
        <a:xfrm>
          <a:off x="3000713" y="50165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0</xdr:col>
      <xdr:colOff>171450</xdr:colOff>
      <xdr:row>22</xdr:row>
      <xdr:rowOff>63500</xdr:rowOff>
    </xdr:from>
    <xdr:to>
      <xdr:col>1</xdr:col>
      <xdr:colOff>768350</xdr:colOff>
      <xdr:row>22</xdr:row>
      <xdr:rowOff>247650</xdr:rowOff>
    </xdr:to>
    <xdr:sp macro="" textlink="">
      <xdr:nvSpPr>
        <xdr:cNvPr id="5" name="Rectangle 1">
          <a:hlinkClick xmlns:r="http://schemas.openxmlformats.org/officeDocument/2006/relationships" r:id="rId3"/>
          <a:extLst>
            <a:ext uri="{FF2B5EF4-FFF2-40B4-BE49-F238E27FC236}">
              <a16:creationId xmlns:a16="http://schemas.microsoft.com/office/drawing/2014/main" id="{6749C819-766D-4FE4-B177-21E514A2399D}"/>
            </a:ext>
          </a:extLst>
        </xdr:cNvPr>
        <xdr:cNvSpPr/>
      </xdr:nvSpPr>
      <xdr:spPr>
        <a:xfrm>
          <a:off x="171450" y="50165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200025</xdr:colOff>
      <xdr:row>26</xdr:row>
      <xdr:rowOff>60325</xdr:rowOff>
    </xdr:from>
    <xdr:to>
      <xdr:col>6</xdr:col>
      <xdr:colOff>1025525</xdr:colOff>
      <xdr:row>26</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71C2D5D-FDC0-4E64-9B18-62964677C8FF}"/>
            </a:ext>
          </a:extLst>
        </xdr:cNvPr>
        <xdr:cNvSpPr/>
      </xdr:nvSpPr>
      <xdr:spPr>
        <a:xfrm>
          <a:off x="6810375" y="62134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142875</xdr:colOff>
      <xdr:row>26</xdr:row>
      <xdr:rowOff>60325</xdr:rowOff>
    </xdr:from>
    <xdr:to>
      <xdr:col>1</xdr:col>
      <xdr:colOff>968375</xdr:colOff>
      <xdr:row>26</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8F5635D8-F51C-473B-9CA3-CA0BA47D6CA6}"/>
            </a:ext>
          </a:extLst>
        </xdr:cNvPr>
        <xdr:cNvSpPr/>
      </xdr:nvSpPr>
      <xdr:spPr>
        <a:xfrm>
          <a:off x="561975" y="62134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3</xdr:col>
      <xdr:colOff>219075</xdr:colOff>
      <xdr:row>26</xdr:row>
      <xdr:rowOff>60325</xdr:rowOff>
    </xdr:from>
    <xdr:to>
      <xdr:col>3</xdr:col>
      <xdr:colOff>1044575</xdr:colOff>
      <xdr:row>26</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93FA1120-2564-417A-822D-F20FE28AF443}"/>
            </a:ext>
          </a:extLst>
        </xdr:cNvPr>
        <xdr:cNvSpPr/>
      </xdr:nvSpPr>
      <xdr:spPr>
        <a:xfrm>
          <a:off x="3686175" y="62134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7467600</xdr:colOff>
      <xdr:row>20</xdr:row>
      <xdr:rowOff>50800</xdr:rowOff>
    </xdr:from>
    <xdr:to>
      <xdr:col>0</xdr:col>
      <xdr:colOff>8293100</xdr:colOff>
      <xdr:row>20</xdr:row>
      <xdr:rowOff>234950</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3775BD7F-6AA2-4563-92F4-DE61446CAC93}"/>
            </a:ext>
          </a:extLst>
        </xdr:cNvPr>
        <xdr:cNvSpPr/>
      </xdr:nvSpPr>
      <xdr:spPr>
        <a:xfrm>
          <a:off x="7467600" y="5013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285750</xdr:colOff>
      <xdr:row>20</xdr:row>
      <xdr:rowOff>50800</xdr:rowOff>
    </xdr:from>
    <xdr:to>
      <xdr:col>0</xdr:col>
      <xdr:colOff>1111250</xdr:colOff>
      <xdr:row>20</xdr:row>
      <xdr:rowOff>234950</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695A78EC-9742-44AE-93F8-7208E328689C}"/>
            </a:ext>
          </a:extLst>
        </xdr:cNvPr>
        <xdr:cNvSpPr/>
      </xdr:nvSpPr>
      <xdr:spPr>
        <a:xfrm>
          <a:off x="285750" y="5013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3876675</xdr:colOff>
      <xdr:row>20</xdr:row>
      <xdr:rowOff>50800</xdr:rowOff>
    </xdr:from>
    <xdr:to>
      <xdr:col>0</xdr:col>
      <xdr:colOff>4702175</xdr:colOff>
      <xdr:row>20</xdr:row>
      <xdr:rowOff>234950</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F457B286-C830-4B35-AC8B-286C8B3193A4}"/>
            </a:ext>
          </a:extLst>
        </xdr:cNvPr>
        <xdr:cNvSpPr/>
      </xdr:nvSpPr>
      <xdr:spPr>
        <a:xfrm>
          <a:off x="3876675" y="5013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7</xdr:col>
      <xdr:colOff>428625</xdr:colOff>
      <xdr:row>51</xdr:row>
      <xdr:rowOff>60325</xdr:rowOff>
    </xdr:from>
    <xdr:to>
      <xdr:col>8</xdr:col>
      <xdr:colOff>6350</xdr:colOff>
      <xdr:row>51</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F63FBAD-A8C5-4FAC-8CB6-670A1D60E314}"/>
            </a:ext>
          </a:extLst>
        </xdr:cNvPr>
        <xdr:cNvSpPr/>
      </xdr:nvSpPr>
      <xdr:spPr>
        <a:xfrm>
          <a:off x="8286750" y="113474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51</xdr:row>
      <xdr:rowOff>60325</xdr:rowOff>
    </xdr:from>
    <xdr:to>
      <xdr:col>1</xdr:col>
      <xdr:colOff>444500</xdr:colOff>
      <xdr:row>51</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6257B2A6-6F86-4922-A3D0-07E8E4528F20}"/>
            </a:ext>
          </a:extLst>
        </xdr:cNvPr>
        <xdr:cNvSpPr/>
      </xdr:nvSpPr>
      <xdr:spPr>
        <a:xfrm>
          <a:off x="142875" y="113474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3</xdr:col>
      <xdr:colOff>280987</xdr:colOff>
      <xdr:row>51</xdr:row>
      <xdr:rowOff>60325</xdr:rowOff>
    </xdr:from>
    <xdr:to>
      <xdr:col>4</xdr:col>
      <xdr:colOff>125412</xdr:colOff>
      <xdr:row>51</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7F641D92-B650-487A-B812-9AEA76DA1400}"/>
            </a:ext>
          </a:extLst>
        </xdr:cNvPr>
        <xdr:cNvSpPr/>
      </xdr:nvSpPr>
      <xdr:spPr>
        <a:xfrm>
          <a:off x="4214812" y="113474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7024685</xdr:colOff>
      <xdr:row>9</xdr:row>
      <xdr:rowOff>44449</xdr:rowOff>
    </xdr:from>
    <xdr:to>
      <xdr:col>0</xdr:col>
      <xdr:colOff>7850185</xdr:colOff>
      <xdr:row>9</xdr:row>
      <xdr:rowOff>228599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07DB680-6599-4E06-8AF9-94B6E07EDF75}"/>
            </a:ext>
          </a:extLst>
        </xdr:cNvPr>
        <xdr:cNvSpPr>
          <a:spLocks/>
        </xdr:cNvSpPr>
      </xdr:nvSpPr>
      <xdr:spPr>
        <a:xfrm>
          <a:off x="7024685" y="4997449"/>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114299</xdr:colOff>
      <xdr:row>9</xdr:row>
      <xdr:rowOff>53975</xdr:rowOff>
    </xdr:from>
    <xdr:to>
      <xdr:col>0</xdr:col>
      <xdr:colOff>939799</xdr:colOff>
      <xdr:row>9</xdr:row>
      <xdr:rowOff>233432</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924609E-06EC-41ED-99AD-255E3DD3BB91}"/>
            </a:ext>
          </a:extLst>
        </xdr:cNvPr>
        <xdr:cNvSpPr>
          <a:spLocks noChangeAspect="1"/>
        </xdr:cNvSpPr>
      </xdr:nvSpPr>
      <xdr:spPr>
        <a:xfrm>
          <a:off x="114299" y="5006975"/>
          <a:ext cx="825500" cy="179457"/>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3569492</xdr:colOff>
      <xdr:row>9</xdr:row>
      <xdr:rowOff>53975</xdr:rowOff>
    </xdr:from>
    <xdr:to>
      <xdr:col>0</xdr:col>
      <xdr:colOff>4394992</xdr:colOff>
      <xdr:row>9</xdr:row>
      <xdr:rowOff>233432</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BC7AEBDA-0C5D-483B-B988-9920B016FF89}"/>
            </a:ext>
          </a:extLst>
        </xdr:cNvPr>
        <xdr:cNvSpPr>
          <a:spLocks noChangeAspect="1"/>
        </xdr:cNvSpPr>
      </xdr:nvSpPr>
      <xdr:spPr>
        <a:xfrm>
          <a:off x="3569492" y="5006975"/>
          <a:ext cx="825500" cy="179457"/>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18</xdr:col>
      <xdr:colOff>0</xdr:colOff>
      <xdr:row>53</xdr:row>
      <xdr:rowOff>60325</xdr:rowOff>
    </xdr:from>
    <xdr:to>
      <xdr:col>19</xdr:col>
      <xdr:colOff>25400</xdr:colOff>
      <xdr:row>53</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0FC5CEA-1A73-462A-81C2-6C92DAC950F4}"/>
            </a:ext>
          </a:extLst>
        </xdr:cNvPr>
        <xdr:cNvSpPr/>
      </xdr:nvSpPr>
      <xdr:spPr>
        <a:xfrm>
          <a:off x="14306550" y="90805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53</xdr:row>
      <xdr:rowOff>60325</xdr:rowOff>
    </xdr:from>
    <xdr:to>
      <xdr:col>1</xdr:col>
      <xdr:colOff>377825</xdr:colOff>
      <xdr:row>53</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18FEDE2-68CF-449B-AF95-0E4E949D66F0}"/>
            </a:ext>
          </a:extLst>
        </xdr:cNvPr>
        <xdr:cNvSpPr/>
      </xdr:nvSpPr>
      <xdr:spPr>
        <a:xfrm>
          <a:off x="142875" y="90805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7</xdr:col>
      <xdr:colOff>414337</xdr:colOff>
      <xdr:row>53</xdr:row>
      <xdr:rowOff>60325</xdr:rowOff>
    </xdr:from>
    <xdr:to>
      <xdr:col>8</xdr:col>
      <xdr:colOff>611187</xdr:colOff>
      <xdr:row>53</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2CBA172A-1E7D-47C3-83E1-A5C4F7BB7682}"/>
            </a:ext>
          </a:extLst>
        </xdr:cNvPr>
        <xdr:cNvSpPr/>
      </xdr:nvSpPr>
      <xdr:spPr>
        <a:xfrm>
          <a:off x="7224712" y="90805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8</xdr:col>
      <xdr:colOff>590550</xdr:colOff>
      <xdr:row>40</xdr:row>
      <xdr:rowOff>60325</xdr:rowOff>
    </xdr:from>
    <xdr:to>
      <xdr:col>9</xdr:col>
      <xdr:colOff>635000</xdr:colOff>
      <xdr:row>40</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C54A258-C276-4D93-BCD1-E80D9CB7C940}"/>
            </a:ext>
          </a:extLst>
        </xdr:cNvPr>
        <xdr:cNvSpPr/>
      </xdr:nvSpPr>
      <xdr:spPr>
        <a:xfrm>
          <a:off x="10963275" y="81375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40</xdr:row>
      <xdr:rowOff>60325</xdr:rowOff>
    </xdr:from>
    <xdr:to>
      <xdr:col>1</xdr:col>
      <xdr:colOff>492125</xdr:colOff>
      <xdr:row>40</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DA66ED4E-B6D8-4171-9768-6A3563BF99FF}"/>
            </a:ext>
          </a:extLst>
        </xdr:cNvPr>
        <xdr:cNvSpPr/>
      </xdr:nvSpPr>
      <xdr:spPr>
        <a:xfrm>
          <a:off x="142875" y="81375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3</xdr:col>
      <xdr:colOff>714375</xdr:colOff>
      <xdr:row>40</xdr:row>
      <xdr:rowOff>60325</xdr:rowOff>
    </xdr:from>
    <xdr:to>
      <xdr:col>4</xdr:col>
      <xdr:colOff>625475</xdr:colOff>
      <xdr:row>40</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6AB35E8E-47F5-477F-8A0E-0AFD2FDA02C9}"/>
            </a:ext>
          </a:extLst>
        </xdr:cNvPr>
        <xdr:cNvSpPr/>
      </xdr:nvSpPr>
      <xdr:spPr>
        <a:xfrm>
          <a:off x="5553075" y="81375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219075</xdr:colOff>
      <xdr:row>27</xdr:row>
      <xdr:rowOff>60325</xdr:rowOff>
    </xdr:from>
    <xdr:to>
      <xdr:col>3</xdr:col>
      <xdr:colOff>1044575</xdr:colOff>
      <xdr:row>27</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9BC8D40-8759-429D-8CA6-324AC84A10C8}"/>
            </a:ext>
          </a:extLst>
        </xdr:cNvPr>
        <xdr:cNvSpPr/>
      </xdr:nvSpPr>
      <xdr:spPr>
        <a:xfrm>
          <a:off x="6029325" y="6146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27</xdr:row>
      <xdr:rowOff>60325</xdr:rowOff>
    </xdr:from>
    <xdr:to>
      <xdr:col>1</xdr:col>
      <xdr:colOff>625475</xdr:colOff>
      <xdr:row>27</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63C1ED2-16F5-4E4A-A629-B942D4F9881B}"/>
            </a:ext>
          </a:extLst>
        </xdr:cNvPr>
        <xdr:cNvSpPr/>
      </xdr:nvSpPr>
      <xdr:spPr>
        <a:xfrm>
          <a:off x="142875" y="6146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2743200</xdr:colOff>
      <xdr:row>27</xdr:row>
      <xdr:rowOff>60325</xdr:rowOff>
    </xdr:from>
    <xdr:to>
      <xdr:col>1</xdr:col>
      <xdr:colOff>3568700</xdr:colOff>
      <xdr:row>27</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2A6A2DE4-2AB0-49F5-B4E6-A026B1F6E092}"/>
            </a:ext>
          </a:extLst>
        </xdr:cNvPr>
        <xdr:cNvSpPr/>
      </xdr:nvSpPr>
      <xdr:spPr>
        <a:xfrm>
          <a:off x="3086100" y="6146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685800</xdr:colOff>
      <xdr:row>40</xdr:row>
      <xdr:rowOff>60325</xdr:rowOff>
    </xdr:from>
    <xdr:to>
      <xdr:col>13</xdr:col>
      <xdr:colOff>815975</xdr:colOff>
      <xdr:row>40</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ACBC6A4-0F45-4376-A2EA-84153A4DAB8B}"/>
            </a:ext>
          </a:extLst>
        </xdr:cNvPr>
        <xdr:cNvSpPr/>
      </xdr:nvSpPr>
      <xdr:spPr>
        <a:xfrm>
          <a:off x="11763375" y="84137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40</xdr:row>
      <xdr:rowOff>60325</xdr:rowOff>
    </xdr:from>
    <xdr:to>
      <xdr:col>1</xdr:col>
      <xdr:colOff>654050</xdr:colOff>
      <xdr:row>40</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E4ECCAB-9F6A-4454-BB48-39D091B3C114}"/>
            </a:ext>
          </a:extLst>
        </xdr:cNvPr>
        <xdr:cNvSpPr/>
      </xdr:nvSpPr>
      <xdr:spPr>
        <a:xfrm>
          <a:off x="142875" y="84137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5</xdr:col>
      <xdr:colOff>152400</xdr:colOff>
      <xdr:row>40</xdr:row>
      <xdr:rowOff>60325</xdr:rowOff>
    </xdr:from>
    <xdr:to>
      <xdr:col>6</xdr:col>
      <xdr:colOff>254000</xdr:colOff>
      <xdr:row>40</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17B22454-5A19-4D85-899F-2816A31366BD}"/>
            </a:ext>
          </a:extLst>
        </xdr:cNvPr>
        <xdr:cNvSpPr/>
      </xdr:nvSpPr>
      <xdr:spPr>
        <a:xfrm>
          <a:off x="5953125" y="84137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9</xdr:col>
      <xdr:colOff>76200</xdr:colOff>
      <xdr:row>37</xdr:row>
      <xdr:rowOff>60325</xdr:rowOff>
    </xdr:from>
    <xdr:to>
      <xdr:col>9</xdr:col>
      <xdr:colOff>901700</xdr:colOff>
      <xdr:row>37</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DEB8B9F-22F5-44AB-9291-EA73827D9FAF}"/>
            </a:ext>
          </a:extLst>
        </xdr:cNvPr>
        <xdr:cNvSpPr/>
      </xdr:nvSpPr>
      <xdr:spPr>
        <a:xfrm>
          <a:off x="8982075" y="8051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37</xdr:row>
      <xdr:rowOff>60325</xdr:rowOff>
    </xdr:from>
    <xdr:to>
      <xdr:col>1</xdr:col>
      <xdr:colOff>425450</xdr:colOff>
      <xdr:row>37</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C0EB075-9308-46B5-8D99-94541BF71EBD}"/>
            </a:ext>
          </a:extLst>
        </xdr:cNvPr>
        <xdr:cNvSpPr/>
      </xdr:nvSpPr>
      <xdr:spPr>
        <a:xfrm>
          <a:off x="142875" y="8051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4</xdr:col>
      <xdr:colOff>104775</xdr:colOff>
      <xdr:row>37</xdr:row>
      <xdr:rowOff>60325</xdr:rowOff>
    </xdr:from>
    <xdr:to>
      <xdr:col>5</xdr:col>
      <xdr:colOff>82550</xdr:colOff>
      <xdr:row>37</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D020C853-0776-4C48-9E16-92BAC18351AC}"/>
            </a:ext>
          </a:extLst>
        </xdr:cNvPr>
        <xdr:cNvSpPr/>
      </xdr:nvSpPr>
      <xdr:spPr>
        <a:xfrm>
          <a:off x="4562475" y="8051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3</xdr:col>
      <xdr:colOff>9525</xdr:colOff>
      <xdr:row>55</xdr:row>
      <xdr:rowOff>60325</xdr:rowOff>
    </xdr:from>
    <xdr:to>
      <xdr:col>3</xdr:col>
      <xdr:colOff>835025</xdr:colOff>
      <xdr:row>55</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1C3644E-9428-4E60-B069-E421DF39B7D7}"/>
            </a:ext>
          </a:extLst>
        </xdr:cNvPr>
        <xdr:cNvSpPr/>
      </xdr:nvSpPr>
      <xdr:spPr>
        <a:xfrm>
          <a:off x="3943350" y="127381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55</xdr:row>
      <xdr:rowOff>60325</xdr:rowOff>
    </xdr:from>
    <xdr:to>
      <xdr:col>1</xdr:col>
      <xdr:colOff>358775</xdr:colOff>
      <xdr:row>55</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616A1BD-2DEE-4AB7-9D8B-E4A4BFCA5FCC}"/>
            </a:ext>
          </a:extLst>
        </xdr:cNvPr>
        <xdr:cNvSpPr/>
      </xdr:nvSpPr>
      <xdr:spPr>
        <a:xfrm>
          <a:off x="142875" y="127381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1433512</xdr:colOff>
      <xdr:row>55</xdr:row>
      <xdr:rowOff>60325</xdr:rowOff>
    </xdr:from>
    <xdr:to>
      <xdr:col>1</xdr:col>
      <xdr:colOff>2259012</xdr:colOff>
      <xdr:row>55</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557C9153-038D-4DAF-9837-F90C140D9629}"/>
            </a:ext>
          </a:extLst>
        </xdr:cNvPr>
        <xdr:cNvSpPr/>
      </xdr:nvSpPr>
      <xdr:spPr>
        <a:xfrm>
          <a:off x="2043112" y="127381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6972975</xdr:colOff>
      <xdr:row>8</xdr:row>
      <xdr:rowOff>60325</xdr:rowOff>
    </xdr:from>
    <xdr:to>
      <xdr:col>0</xdr:col>
      <xdr:colOff>7798475</xdr:colOff>
      <xdr:row>8</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5D9E0DB-BA08-43D2-B566-DE8A3EBE98F5}"/>
            </a:ext>
          </a:extLst>
        </xdr:cNvPr>
        <xdr:cNvSpPr/>
      </xdr:nvSpPr>
      <xdr:spPr>
        <a:xfrm>
          <a:off x="6972975" y="3108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8</xdr:row>
      <xdr:rowOff>60325</xdr:rowOff>
    </xdr:from>
    <xdr:to>
      <xdr:col>0</xdr:col>
      <xdr:colOff>968375</xdr:colOff>
      <xdr:row>8</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D8CE5812-3046-4006-8957-9744BF210F56}"/>
            </a:ext>
          </a:extLst>
        </xdr:cNvPr>
        <xdr:cNvSpPr/>
      </xdr:nvSpPr>
      <xdr:spPr>
        <a:xfrm>
          <a:off x="142875" y="3108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3557925</xdr:colOff>
      <xdr:row>8</xdr:row>
      <xdr:rowOff>60325</xdr:rowOff>
    </xdr:from>
    <xdr:to>
      <xdr:col>0</xdr:col>
      <xdr:colOff>4383425</xdr:colOff>
      <xdr:row>8</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5FEC0284-E67B-479D-89E7-F7441600BD7C}"/>
            </a:ext>
          </a:extLst>
        </xdr:cNvPr>
        <xdr:cNvSpPr/>
      </xdr:nvSpPr>
      <xdr:spPr>
        <a:xfrm>
          <a:off x="3557925" y="3108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5</xdr:col>
      <xdr:colOff>333375</xdr:colOff>
      <xdr:row>17</xdr:row>
      <xdr:rowOff>60325</xdr:rowOff>
    </xdr:from>
    <xdr:to>
      <xdr:col>6</xdr:col>
      <xdr:colOff>6350</xdr:colOff>
      <xdr:row>17</xdr:row>
      <xdr:rowOff>244475</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6175DF25-8840-44CE-A96D-A79AD0DB7E24}"/>
            </a:ext>
          </a:extLst>
        </xdr:cNvPr>
        <xdr:cNvSpPr/>
      </xdr:nvSpPr>
      <xdr:spPr>
        <a:xfrm>
          <a:off x="7505700" y="30416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180975</xdr:colOff>
      <xdr:row>17</xdr:row>
      <xdr:rowOff>69850</xdr:rowOff>
    </xdr:from>
    <xdr:to>
      <xdr:col>1</xdr:col>
      <xdr:colOff>558800</xdr:colOff>
      <xdr:row>17</xdr:row>
      <xdr:rowOff>254000</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957432F4-E98A-4882-A3A3-25890251B9A6}"/>
            </a:ext>
          </a:extLst>
        </xdr:cNvPr>
        <xdr:cNvSpPr/>
      </xdr:nvSpPr>
      <xdr:spPr>
        <a:xfrm>
          <a:off x="180975" y="30511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128588</xdr:colOff>
      <xdr:row>17</xdr:row>
      <xdr:rowOff>60325</xdr:rowOff>
    </xdr:from>
    <xdr:to>
      <xdr:col>2</xdr:col>
      <xdr:colOff>954088</xdr:colOff>
      <xdr:row>17</xdr:row>
      <xdr:rowOff>244475</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A7CBB076-40CB-4093-92D1-4C9339AE2050}"/>
            </a:ext>
          </a:extLst>
        </xdr:cNvPr>
        <xdr:cNvSpPr/>
      </xdr:nvSpPr>
      <xdr:spPr>
        <a:xfrm>
          <a:off x="3843338" y="30416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6686549</xdr:colOff>
      <xdr:row>8</xdr:row>
      <xdr:rowOff>60325</xdr:rowOff>
    </xdr:from>
    <xdr:to>
      <xdr:col>1</xdr:col>
      <xdr:colOff>25399</xdr:colOff>
      <xdr:row>8</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E1C64D4-3401-4C05-8EB2-74FF8A44CF2D}"/>
            </a:ext>
          </a:extLst>
        </xdr:cNvPr>
        <xdr:cNvSpPr/>
      </xdr:nvSpPr>
      <xdr:spPr>
        <a:xfrm>
          <a:off x="6686549" y="36703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8</xdr:row>
      <xdr:rowOff>60325</xdr:rowOff>
    </xdr:from>
    <xdr:to>
      <xdr:col>0</xdr:col>
      <xdr:colOff>968375</xdr:colOff>
      <xdr:row>8</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8251C3F6-8FDD-463E-807E-2645E6E7539A}"/>
            </a:ext>
          </a:extLst>
        </xdr:cNvPr>
        <xdr:cNvSpPr/>
      </xdr:nvSpPr>
      <xdr:spPr>
        <a:xfrm>
          <a:off x="142875" y="36703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3414712</xdr:colOff>
      <xdr:row>8</xdr:row>
      <xdr:rowOff>60325</xdr:rowOff>
    </xdr:from>
    <xdr:to>
      <xdr:col>0</xdr:col>
      <xdr:colOff>4240212</xdr:colOff>
      <xdr:row>8</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7899E160-87F3-4122-9D05-AA2436C2710F}"/>
            </a:ext>
          </a:extLst>
        </xdr:cNvPr>
        <xdr:cNvSpPr/>
      </xdr:nvSpPr>
      <xdr:spPr>
        <a:xfrm>
          <a:off x="3414712" y="36703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16</xdr:col>
      <xdr:colOff>19050</xdr:colOff>
      <xdr:row>44</xdr:row>
      <xdr:rowOff>60325</xdr:rowOff>
    </xdr:from>
    <xdr:to>
      <xdr:col>16</xdr:col>
      <xdr:colOff>844550</xdr:colOff>
      <xdr:row>44</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27776E3-B1E8-4C43-80C6-879E3819E953}"/>
            </a:ext>
          </a:extLst>
        </xdr:cNvPr>
        <xdr:cNvSpPr/>
      </xdr:nvSpPr>
      <xdr:spPr>
        <a:xfrm>
          <a:off x="14097000" y="87947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44</xdr:row>
      <xdr:rowOff>60325</xdr:rowOff>
    </xdr:from>
    <xdr:to>
      <xdr:col>1</xdr:col>
      <xdr:colOff>568325</xdr:colOff>
      <xdr:row>44</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92705F3-ABB6-4290-B8AE-4FC2BE132C8F}"/>
            </a:ext>
          </a:extLst>
        </xdr:cNvPr>
        <xdr:cNvSpPr/>
      </xdr:nvSpPr>
      <xdr:spPr>
        <a:xfrm>
          <a:off x="142875" y="87947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7</xdr:col>
      <xdr:colOff>671512</xdr:colOff>
      <xdr:row>44</xdr:row>
      <xdr:rowOff>60325</xdr:rowOff>
    </xdr:from>
    <xdr:to>
      <xdr:col>8</xdr:col>
      <xdr:colOff>649287</xdr:colOff>
      <xdr:row>44</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8C33C351-62A7-419E-BEE7-36430AACD249}"/>
            </a:ext>
          </a:extLst>
        </xdr:cNvPr>
        <xdr:cNvSpPr/>
      </xdr:nvSpPr>
      <xdr:spPr>
        <a:xfrm>
          <a:off x="7119937" y="87947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8139111</xdr:colOff>
      <xdr:row>42</xdr:row>
      <xdr:rowOff>63499</xdr:rowOff>
    </xdr:from>
    <xdr:to>
      <xdr:col>1</xdr:col>
      <xdr:colOff>39686</xdr:colOff>
      <xdr:row>42</xdr:row>
      <xdr:rowOff>247649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751EAA-AFAA-4C86-9822-38AD30B839A1}"/>
            </a:ext>
          </a:extLst>
        </xdr:cNvPr>
        <xdr:cNvSpPr/>
      </xdr:nvSpPr>
      <xdr:spPr>
        <a:xfrm>
          <a:off x="8139111" y="12407899"/>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114299</xdr:colOff>
      <xdr:row>42</xdr:row>
      <xdr:rowOff>73024</xdr:rowOff>
    </xdr:from>
    <xdr:to>
      <xdr:col>0</xdr:col>
      <xdr:colOff>939799</xdr:colOff>
      <xdr:row>42</xdr:row>
      <xdr:rowOff>257174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9AF1410-4CC6-46BA-9C84-EEC157E845F1}"/>
            </a:ext>
          </a:extLst>
        </xdr:cNvPr>
        <xdr:cNvSpPr/>
      </xdr:nvSpPr>
      <xdr:spPr>
        <a:xfrm>
          <a:off x="114299" y="12417424"/>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4126705</xdr:colOff>
      <xdr:row>42</xdr:row>
      <xdr:rowOff>73024</xdr:rowOff>
    </xdr:from>
    <xdr:to>
      <xdr:col>0</xdr:col>
      <xdr:colOff>4952205</xdr:colOff>
      <xdr:row>42</xdr:row>
      <xdr:rowOff>257174</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5731F56-B767-476D-B141-FB156FE7BAA3}"/>
            </a:ext>
          </a:extLst>
        </xdr:cNvPr>
        <xdr:cNvSpPr/>
      </xdr:nvSpPr>
      <xdr:spPr>
        <a:xfrm>
          <a:off x="4126705" y="12417424"/>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19</xdr:col>
      <xdr:colOff>0</xdr:colOff>
      <xdr:row>44</xdr:row>
      <xdr:rowOff>60325</xdr:rowOff>
    </xdr:from>
    <xdr:to>
      <xdr:col>19</xdr:col>
      <xdr:colOff>825500</xdr:colOff>
      <xdr:row>44</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6FBBF77-D721-4640-B1C4-E97862F6C35D}"/>
            </a:ext>
          </a:extLst>
        </xdr:cNvPr>
        <xdr:cNvSpPr/>
      </xdr:nvSpPr>
      <xdr:spPr>
        <a:xfrm>
          <a:off x="15611475" y="7223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44</xdr:row>
      <xdr:rowOff>60325</xdr:rowOff>
    </xdr:from>
    <xdr:to>
      <xdr:col>2</xdr:col>
      <xdr:colOff>406400</xdr:colOff>
      <xdr:row>44</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3F34FA56-FA8A-4086-AEA0-52E34169CF20}"/>
            </a:ext>
          </a:extLst>
        </xdr:cNvPr>
        <xdr:cNvSpPr/>
      </xdr:nvSpPr>
      <xdr:spPr>
        <a:xfrm>
          <a:off x="142875" y="7223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9</xdr:col>
      <xdr:colOff>742950</xdr:colOff>
      <xdr:row>44</xdr:row>
      <xdr:rowOff>60325</xdr:rowOff>
    </xdr:from>
    <xdr:to>
      <xdr:col>10</xdr:col>
      <xdr:colOff>720725</xdr:colOff>
      <xdr:row>44</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7096D4D0-8216-4BA2-82B0-D1AC5EB2659D}"/>
            </a:ext>
          </a:extLst>
        </xdr:cNvPr>
        <xdr:cNvSpPr/>
      </xdr:nvSpPr>
      <xdr:spPr>
        <a:xfrm>
          <a:off x="7877175" y="7223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4</xdr:col>
      <xdr:colOff>1228725</xdr:colOff>
      <xdr:row>47</xdr:row>
      <xdr:rowOff>60325</xdr:rowOff>
    </xdr:from>
    <xdr:to>
      <xdr:col>5</xdr:col>
      <xdr:colOff>6350</xdr:colOff>
      <xdr:row>47</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3E31F9D-7D52-450C-A19E-37155D6FCC5A}"/>
            </a:ext>
          </a:extLst>
        </xdr:cNvPr>
        <xdr:cNvSpPr/>
      </xdr:nvSpPr>
      <xdr:spPr>
        <a:xfrm>
          <a:off x="7153275" y="85947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47</xdr:row>
      <xdr:rowOff>60325</xdr:rowOff>
    </xdr:from>
    <xdr:to>
      <xdr:col>1</xdr:col>
      <xdr:colOff>587375</xdr:colOff>
      <xdr:row>47</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7A76B0C-D633-4733-9075-C91DBA21467D}"/>
            </a:ext>
          </a:extLst>
        </xdr:cNvPr>
        <xdr:cNvSpPr/>
      </xdr:nvSpPr>
      <xdr:spPr>
        <a:xfrm>
          <a:off x="142875" y="85947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1819275</xdr:colOff>
      <xdr:row>47</xdr:row>
      <xdr:rowOff>60325</xdr:rowOff>
    </xdr:from>
    <xdr:to>
      <xdr:col>3</xdr:col>
      <xdr:colOff>596900</xdr:colOff>
      <xdr:row>47</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21C2E378-A5A9-4C54-AE90-46EF45D18DC5}"/>
            </a:ext>
          </a:extLst>
        </xdr:cNvPr>
        <xdr:cNvSpPr/>
      </xdr:nvSpPr>
      <xdr:spPr>
        <a:xfrm>
          <a:off x="3648075" y="85947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6686549</xdr:colOff>
      <xdr:row>19</xdr:row>
      <xdr:rowOff>60325</xdr:rowOff>
    </xdr:from>
    <xdr:to>
      <xdr:col>1</xdr:col>
      <xdr:colOff>25399</xdr:colOff>
      <xdr:row>19</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E12E3A3-A9A2-49DF-9035-CD3D3D4D062F}"/>
            </a:ext>
          </a:extLst>
        </xdr:cNvPr>
        <xdr:cNvSpPr/>
      </xdr:nvSpPr>
      <xdr:spPr>
        <a:xfrm>
          <a:off x="6686549" y="45942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19</xdr:row>
      <xdr:rowOff>60325</xdr:rowOff>
    </xdr:from>
    <xdr:to>
      <xdr:col>0</xdr:col>
      <xdr:colOff>968375</xdr:colOff>
      <xdr:row>19</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D4B2DB0-8E0C-44FD-BF7F-BCBB715109CD}"/>
            </a:ext>
          </a:extLst>
        </xdr:cNvPr>
        <xdr:cNvSpPr/>
      </xdr:nvSpPr>
      <xdr:spPr>
        <a:xfrm>
          <a:off x="142875" y="45942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3414712</xdr:colOff>
      <xdr:row>19</xdr:row>
      <xdr:rowOff>60325</xdr:rowOff>
    </xdr:from>
    <xdr:to>
      <xdr:col>0</xdr:col>
      <xdr:colOff>4240212</xdr:colOff>
      <xdr:row>19</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80FC773E-D2ED-4B8D-BED8-192F72CB8183}"/>
            </a:ext>
          </a:extLst>
        </xdr:cNvPr>
        <xdr:cNvSpPr/>
      </xdr:nvSpPr>
      <xdr:spPr>
        <a:xfrm>
          <a:off x="3414712" y="45942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16</xdr:col>
      <xdr:colOff>19050</xdr:colOff>
      <xdr:row>136</xdr:row>
      <xdr:rowOff>60325</xdr:rowOff>
    </xdr:from>
    <xdr:to>
      <xdr:col>16</xdr:col>
      <xdr:colOff>844550</xdr:colOff>
      <xdr:row>136</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CAFA89C-7515-4E10-B9B2-933FE9261F25}"/>
            </a:ext>
          </a:extLst>
        </xdr:cNvPr>
        <xdr:cNvSpPr/>
      </xdr:nvSpPr>
      <xdr:spPr>
        <a:xfrm>
          <a:off x="13811250" y="434276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136</xdr:row>
      <xdr:rowOff>60325</xdr:rowOff>
    </xdr:from>
    <xdr:to>
      <xdr:col>1</xdr:col>
      <xdr:colOff>568325</xdr:colOff>
      <xdr:row>136</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8A8F530A-0514-431A-9C63-FCE8127D4EC0}"/>
            </a:ext>
          </a:extLst>
        </xdr:cNvPr>
        <xdr:cNvSpPr/>
      </xdr:nvSpPr>
      <xdr:spPr>
        <a:xfrm>
          <a:off x="142875" y="434276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7</xdr:col>
      <xdr:colOff>671512</xdr:colOff>
      <xdr:row>136</xdr:row>
      <xdr:rowOff>60325</xdr:rowOff>
    </xdr:from>
    <xdr:to>
      <xdr:col>8</xdr:col>
      <xdr:colOff>782637</xdr:colOff>
      <xdr:row>136</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CCF95DC1-C3F3-43FA-A5F3-61CD0D57488B}"/>
            </a:ext>
          </a:extLst>
        </xdr:cNvPr>
        <xdr:cNvSpPr/>
      </xdr:nvSpPr>
      <xdr:spPr>
        <a:xfrm>
          <a:off x="6986587" y="434276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16</xdr:col>
      <xdr:colOff>19050</xdr:colOff>
      <xdr:row>53</xdr:row>
      <xdr:rowOff>60325</xdr:rowOff>
    </xdr:from>
    <xdr:to>
      <xdr:col>17</xdr:col>
      <xdr:colOff>130175</xdr:colOff>
      <xdr:row>53</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4B6594F-F504-4473-93B0-92001D174628}"/>
            </a:ext>
          </a:extLst>
        </xdr:cNvPr>
        <xdr:cNvSpPr/>
      </xdr:nvSpPr>
      <xdr:spPr>
        <a:xfrm>
          <a:off x="12763500" y="163290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53</xdr:row>
      <xdr:rowOff>60325</xdr:rowOff>
    </xdr:from>
    <xdr:to>
      <xdr:col>1</xdr:col>
      <xdr:colOff>568325</xdr:colOff>
      <xdr:row>53</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E84B776-91C9-4DAD-A9A6-388A66CF68A1}"/>
            </a:ext>
          </a:extLst>
        </xdr:cNvPr>
        <xdr:cNvSpPr/>
      </xdr:nvSpPr>
      <xdr:spPr>
        <a:xfrm>
          <a:off x="142875" y="163290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7</xdr:col>
      <xdr:colOff>671512</xdr:colOff>
      <xdr:row>53</xdr:row>
      <xdr:rowOff>60325</xdr:rowOff>
    </xdr:from>
    <xdr:to>
      <xdr:col>8</xdr:col>
      <xdr:colOff>744537</xdr:colOff>
      <xdr:row>53</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F11CE90C-5A2F-4EFF-A6F7-9E226AF23B79}"/>
            </a:ext>
          </a:extLst>
        </xdr:cNvPr>
        <xdr:cNvSpPr/>
      </xdr:nvSpPr>
      <xdr:spPr>
        <a:xfrm>
          <a:off x="6643687" y="163290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142875</xdr:colOff>
      <xdr:row>55</xdr:row>
      <xdr:rowOff>60325</xdr:rowOff>
    </xdr:from>
    <xdr:to>
      <xdr:col>1</xdr:col>
      <xdr:colOff>568325</xdr:colOff>
      <xdr:row>55</xdr:row>
      <xdr:rowOff>244475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B3D47F84-247A-491B-B5E7-85561498B6E7}"/>
            </a:ext>
          </a:extLst>
        </xdr:cNvPr>
        <xdr:cNvSpPr/>
      </xdr:nvSpPr>
      <xdr:spPr>
        <a:xfrm>
          <a:off x="142875" y="135286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7</xdr:col>
      <xdr:colOff>671512</xdr:colOff>
      <xdr:row>55</xdr:row>
      <xdr:rowOff>60325</xdr:rowOff>
    </xdr:from>
    <xdr:to>
      <xdr:col>8</xdr:col>
      <xdr:colOff>649287</xdr:colOff>
      <xdr:row>55</xdr:row>
      <xdr:rowOff>244475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5ED4A302-AEAA-446A-904B-7161E453FFCA}"/>
            </a:ext>
          </a:extLst>
        </xdr:cNvPr>
        <xdr:cNvSpPr/>
      </xdr:nvSpPr>
      <xdr:spPr>
        <a:xfrm>
          <a:off x="6891337" y="135286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13</xdr:col>
      <xdr:colOff>19050</xdr:colOff>
      <xdr:row>55</xdr:row>
      <xdr:rowOff>60325</xdr:rowOff>
    </xdr:from>
    <xdr:to>
      <xdr:col>13</xdr:col>
      <xdr:colOff>844550</xdr:colOff>
      <xdr:row>55</xdr:row>
      <xdr:rowOff>244475</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483F8B7F-1286-454E-891B-77FFD4FD2DB2}"/>
            </a:ext>
          </a:extLst>
        </xdr:cNvPr>
        <xdr:cNvSpPr/>
      </xdr:nvSpPr>
      <xdr:spPr>
        <a:xfrm>
          <a:off x="11325225" y="135286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6</xdr:col>
      <xdr:colOff>19050</xdr:colOff>
      <xdr:row>42</xdr:row>
      <xdr:rowOff>60325</xdr:rowOff>
    </xdr:from>
    <xdr:to>
      <xdr:col>6</xdr:col>
      <xdr:colOff>844550</xdr:colOff>
      <xdr:row>42</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68E3F79-073D-4E6A-936F-18C91597FD08}"/>
            </a:ext>
          </a:extLst>
        </xdr:cNvPr>
        <xdr:cNvSpPr/>
      </xdr:nvSpPr>
      <xdr:spPr>
        <a:xfrm>
          <a:off x="7458075" y="9585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42</xdr:row>
      <xdr:rowOff>60325</xdr:rowOff>
    </xdr:from>
    <xdr:to>
      <xdr:col>1</xdr:col>
      <xdr:colOff>34925</xdr:colOff>
      <xdr:row>42</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A3A133B-0256-4E4E-B504-715B389E4FCC}"/>
            </a:ext>
          </a:extLst>
        </xdr:cNvPr>
        <xdr:cNvSpPr/>
      </xdr:nvSpPr>
      <xdr:spPr>
        <a:xfrm>
          <a:off x="142875" y="9585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1062037</xdr:colOff>
      <xdr:row>42</xdr:row>
      <xdr:rowOff>41274</xdr:rowOff>
    </xdr:from>
    <xdr:to>
      <xdr:col>2</xdr:col>
      <xdr:colOff>1887537</xdr:colOff>
      <xdr:row>42</xdr:row>
      <xdr:rowOff>225424</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FAFEDCEE-6EA4-4899-9E41-6F894A459D8B}"/>
            </a:ext>
          </a:extLst>
        </xdr:cNvPr>
        <xdr:cNvSpPr/>
      </xdr:nvSpPr>
      <xdr:spPr>
        <a:xfrm>
          <a:off x="3805237" y="9566274"/>
          <a:ext cx="825500" cy="184150"/>
        </a:xfrm>
        <a:prstGeom prst="rect">
          <a:avLst/>
        </a:prstGeom>
        <a:solidFill>
          <a:srgbClr val="31859C"/>
        </a:solidFill>
        <a:ln w="2540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6496725</xdr:colOff>
      <xdr:row>8</xdr:row>
      <xdr:rowOff>60325</xdr:rowOff>
    </xdr:from>
    <xdr:to>
      <xdr:col>1</xdr:col>
      <xdr:colOff>7025</xdr:colOff>
      <xdr:row>8</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E6632CE-9197-4357-BA40-6AC676FFCF68}"/>
            </a:ext>
          </a:extLst>
        </xdr:cNvPr>
        <xdr:cNvSpPr/>
      </xdr:nvSpPr>
      <xdr:spPr>
        <a:xfrm>
          <a:off x="6496725" y="26892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8</xdr:row>
      <xdr:rowOff>60325</xdr:rowOff>
    </xdr:from>
    <xdr:to>
      <xdr:col>0</xdr:col>
      <xdr:colOff>968375</xdr:colOff>
      <xdr:row>8</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C3B4E7B-A0F2-48E4-97EF-B82603E1EE67}"/>
            </a:ext>
          </a:extLst>
        </xdr:cNvPr>
        <xdr:cNvSpPr/>
      </xdr:nvSpPr>
      <xdr:spPr>
        <a:xfrm>
          <a:off x="142875" y="26892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3319800</xdr:colOff>
      <xdr:row>8</xdr:row>
      <xdr:rowOff>60325</xdr:rowOff>
    </xdr:from>
    <xdr:to>
      <xdr:col>0</xdr:col>
      <xdr:colOff>4145300</xdr:colOff>
      <xdr:row>8</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E16325D-EA68-41B3-B817-AEFD8415D046}"/>
            </a:ext>
          </a:extLst>
        </xdr:cNvPr>
        <xdr:cNvSpPr/>
      </xdr:nvSpPr>
      <xdr:spPr>
        <a:xfrm>
          <a:off x="3319800" y="26892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3</xdr:col>
      <xdr:colOff>495975</xdr:colOff>
      <xdr:row>25</xdr:row>
      <xdr:rowOff>60325</xdr:rowOff>
    </xdr:from>
    <xdr:to>
      <xdr:col>3</xdr:col>
      <xdr:colOff>1321475</xdr:colOff>
      <xdr:row>25</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1C73A18-1B90-40BA-B457-F2051EAD7E1F}"/>
            </a:ext>
          </a:extLst>
        </xdr:cNvPr>
        <xdr:cNvSpPr/>
      </xdr:nvSpPr>
      <xdr:spPr>
        <a:xfrm>
          <a:off x="7201575" y="61372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25</xdr:row>
      <xdr:rowOff>60325</xdr:rowOff>
    </xdr:from>
    <xdr:to>
      <xdr:col>1</xdr:col>
      <xdr:colOff>415925</xdr:colOff>
      <xdr:row>25</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E0B89EC-AB9F-4FE1-A36D-5AC6C279F9EE}"/>
            </a:ext>
          </a:extLst>
        </xdr:cNvPr>
        <xdr:cNvSpPr/>
      </xdr:nvSpPr>
      <xdr:spPr>
        <a:xfrm>
          <a:off x="142875" y="61372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2976900</xdr:colOff>
      <xdr:row>25</xdr:row>
      <xdr:rowOff>60325</xdr:rowOff>
    </xdr:from>
    <xdr:to>
      <xdr:col>1</xdr:col>
      <xdr:colOff>3802400</xdr:colOff>
      <xdr:row>25</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C6530CD-8086-4768-A4B8-74EBF128A30E}"/>
            </a:ext>
          </a:extLst>
        </xdr:cNvPr>
        <xdr:cNvSpPr/>
      </xdr:nvSpPr>
      <xdr:spPr>
        <a:xfrm>
          <a:off x="3529350" y="61372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3</xdr:col>
      <xdr:colOff>486450</xdr:colOff>
      <xdr:row>92</xdr:row>
      <xdr:rowOff>60325</xdr:rowOff>
    </xdr:from>
    <xdr:to>
      <xdr:col>4</xdr:col>
      <xdr:colOff>64175</xdr:colOff>
      <xdr:row>92</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DF8FD94-5829-44CB-A522-D556AAD1ED23}"/>
            </a:ext>
          </a:extLst>
        </xdr:cNvPr>
        <xdr:cNvSpPr/>
      </xdr:nvSpPr>
      <xdr:spPr>
        <a:xfrm>
          <a:off x="6877725" y="17967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123825</xdr:colOff>
      <xdr:row>92</xdr:row>
      <xdr:rowOff>60325</xdr:rowOff>
    </xdr:from>
    <xdr:to>
      <xdr:col>1</xdr:col>
      <xdr:colOff>263525</xdr:colOff>
      <xdr:row>92</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9806489-B6F6-446D-8956-C021A9188E56}"/>
            </a:ext>
          </a:extLst>
        </xdr:cNvPr>
        <xdr:cNvSpPr/>
      </xdr:nvSpPr>
      <xdr:spPr>
        <a:xfrm>
          <a:off x="123825" y="17967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2776875</xdr:colOff>
      <xdr:row>92</xdr:row>
      <xdr:rowOff>60325</xdr:rowOff>
    </xdr:from>
    <xdr:to>
      <xdr:col>1</xdr:col>
      <xdr:colOff>3602375</xdr:colOff>
      <xdr:row>92</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F3A085AA-17FC-437F-AFC3-D830B7FB42DF}"/>
            </a:ext>
          </a:extLst>
        </xdr:cNvPr>
        <xdr:cNvSpPr/>
      </xdr:nvSpPr>
      <xdr:spPr>
        <a:xfrm>
          <a:off x="3462675" y="179673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19050</xdr:colOff>
      <xdr:row>61</xdr:row>
      <xdr:rowOff>53973</xdr:rowOff>
    </xdr:from>
    <xdr:to>
      <xdr:col>6</xdr:col>
      <xdr:colOff>844550</xdr:colOff>
      <xdr:row>61</xdr:row>
      <xdr:rowOff>238123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EB293F3-7B69-46F6-954D-888228030FC3}"/>
            </a:ext>
          </a:extLst>
        </xdr:cNvPr>
        <xdr:cNvSpPr/>
      </xdr:nvSpPr>
      <xdr:spPr>
        <a:xfrm>
          <a:off x="7724775" y="16103598"/>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61</xdr:row>
      <xdr:rowOff>63498</xdr:rowOff>
    </xdr:from>
    <xdr:to>
      <xdr:col>1</xdr:col>
      <xdr:colOff>358775</xdr:colOff>
      <xdr:row>61</xdr:row>
      <xdr:rowOff>247648</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D50D6886-B98F-45D6-83D5-0C2AD281818D}"/>
            </a:ext>
          </a:extLst>
        </xdr:cNvPr>
        <xdr:cNvSpPr/>
      </xdr:nvSpPr>
      <xdr:spPr>
        <a:xfrm>
          <a:off x="142875" y="16113123"/>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280988</xdr:colOff>
      <xdr:row>61</xdr:row>
      <xdr:rowOff>53973</xdr:rowOff>
    </xdr:from>
    <xdr:to>
      <xdr:col>3</xdr:col>
      <xdr:colOff>11113</xdr:colOff>
      <xdr:row>61</xdr:row>
      <xdr:rowOff>238123</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84C44AF4-B365-4B4F-A704-54A4DAC53E4F}"/>
            </a:ext>
          </a:extLst>
        </xdr:cNvPr>
        <xdr:cNvSpPr/>
      </xdr:nvSpPr>
      <xdr:spPr>
        <a:xfrm>
          <a:off x="3709988" y="16103598"/>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3</xdr:col>
      <xdr:colOff>409574</xdr:colOff>
      <xdr:row>23</xdr:row>
      <xdr:rowOff>60325</xdr:rowOff>
    </xdr:from>
    <xdr:to>
      <xdr:col>4</xdr:col>
      <xdr:colOff>25399</xdr:colOff>
      <xdr:row>23</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2B82E8C-C812-4509-BC71-73483CE51E8C}"/>
            </a:ext>
          </a:extLst>
        </xdr:cNvPr>
        <xdr:cNvSpPr/>
      </xdr:nvSpPr>
      <xdr:spPr>
        <a:xfrm>
          <a:off x="6486524" y="5318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23</xdr:row>
      <xdr:rowOff>60325</xdr:rowOff>
    </xdr:from>
    <xdr:to>
      <xdr:col>1</xdr:col>
      <xdr:colOff>463550</xdr:colOff>
      <xdr:row>23</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C5F47E3-094C-4921-9697-FB33F4609698}"/>
            </a:ext>
          </a:extLst>
        </xdr:cNvPr>
        <xdr:cNvSpPr/>
      </xdr:nvSpPr>
      <xdr:spPr>
        <a:xfrm>
          <a:off x="142875" y="5318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2747962</xdr:colOff>
      <xdr:row>23</xdr:row>
      <xdr:rowOff>60325</xdr:rowOff>
    </xdr:from>
    <xdr:to>
      <xdr:col>1</xdr:col>
      <xdr:colOff>3573462</xdr:colOff>
      <xdr:row>23</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0362A8D-8C5C-40CF-A70B-980565E66AA1}"/>
            </a:ext>
          </a:extLst>
        </xdr:cNvPr>
        <xdr:cNvSpPr/>
      </xdr:nvSpPr>
      <xdr:spPr>
        <a:xfrm>
          <a:off x="3252787" y="5318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8861425</xdr:colOff>
      <xdr:row>10</xdr:row>
      <xdr:rowOff>60325</xdr:rowOff>
    </xdr:from>
    <xdr:to>
      <xdr:col>1</xdr:col>
      <xdr:colOff>0</xdr:colOff>
      <xdr:row>10</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F207B92-2D9B-4F9A-938D-0E7966A6EB06}"/>
            </a:ext>
          </a:extLst>
        </xdr:cNvPr>
        <xdr:cNvSpPr/>
      </xdr:nvSpPr>
      <xdr:spPr>
        <a:xfrm>
          <a:off x="8861425" y="30226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10</xdr:row>
      <xdr:rowOff>60325</xdr:rowOff>
    </xdr:from>
    <xdr:to>
      <xdr:col>0</xdr:col>
      <xdr:colOff>968375</xdr:colOff>
      <xdr:row>10</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6A1B3EF7-0C35-4155-8B95-8D1F1EAF0447}"/>
            </a:ext>
          </a:extLst>
        </xdr:cNvPr>
        <xdr:cNvSpPr/>
      </xdr:nvSpPr>
      <xdr:spPr>
        <a:xfrm>
          <a:off x="142875" y="30226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4639012</xdr:colOff>
      <xdr:row>10</xdr:row>
      <xdr:rowOff>60325</xdr:rowOff>
    </xdr:from>
    <xdr:to>
      <xdr:col>0</xdr:col>
      <xdr:colOff>5464512</xdr:colOff>
      <xdr:row>10</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E0817D5-5B2A-4960-AA34-AB920E48743D}"/>
            </a:ext>
          </a:extLst>
        </xdr:cNvPr>
        <xdr:cNvSpPr/>
      </xdr:nvSpPr>
      <xdr:spPr>
        <a:xfrm>
          <a:off x="4639012" y="30226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9</xdr:col>
      <xdr:colOff>553125</xdr:colOff>
      <xdr:row>45</xdr:row>
      <xdr:rowOff>60325</xdr:rowOff>
    </xdr:from>
    <xdr:to>
      <xdr:col>9</xdr:col>
      <xdr:colOff>1378625</xdr:colOff>
      <xdr:row>45</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04F090A-573E-4A05-8187-86876F2692E6}"/>
            </a:ext>
          </a:extLst>
        </xdr:cNvPr>
        <xdr:cNvSpPr/>
      </xdr:nvSpPr>
      <xdr:spPr>
        <a:xfrm>
          <a:off x="14831100" y="80994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45</xdr:row>
      <xdr:rowOff>60325</xdr:rowOff>
    </xdr:from>
    <xdr:to>
      <xdr:col>0</xdr:col>
      <xdr:colOff>968375</xdr:colOff>
      <xdr:row>45</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77BE98D-6D06-4A29-8DB0-21B32A74CC14}"/>
            </a:ext>
          </a:extLst>
        </xdr:cNvPr>
        <xdr:cNvSpPr/>
      </xdr:nvSpPr>
      <xdr:spPr>
        <a:xfrm>
          <a:off x="142875" y="80994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4</xdr:col>
      <xdr:colOff>114638</xdr:colOff>
      <xdr:row>45</xdr:row>
      <xdr:rowOff>60325</xdr:rowOff>
    </xdr:from>
    <xdr:to>
      <xdr:col>4</xdr:col>
      <xdr:colOff>940138</xdr:colOff>
      <xdr:row>45</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998FE9EF-D27E-4188-BB35-0E072A95CA35}"/>
            </a:ext>
          </a:extLst>
        </xdr:cNvPr>
        <xdr:cNvSpPr/>
      </xdr:nvSpPr>
      <xdr:spPr>
        <a:xfrm>
          <a:off x="7486988" y="80994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3</xdr:col>
      <xdr:colOff>2917823</xdr:colOff>
      <xdr:row>13</xdr:row>
      <xdr:rowOff>60325</xdr:rowOff>
    </xdr:from>
    <xdr:to>
      <xdr:col>4</xdr:col>
      <xdr:colOff>47623</xdr:colOff>
      <xdr:row>13</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CBECC58-C5B6-4687-9C1F-E864F00CA8CB}"/>
            </a:ext>
          </a:extLst>
        </xdr:cNvPr>
        <xdr:cNvSpPr/>
      </xdr:nvSpPr>
      <xdr:spPr>
        <a:xfrm>
          <a:off x="8728073" y="103187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20636</xdr:colOff>
      <xdr:row>13</xdr:row>
      <xdr:rowOff>60325</xdr:rowOff>
    </xdr:from>
    <xdr:to>
      <xdr:col>2</xdr:col>
      <xdr:colOff>17461</xdr:colOff>
      <xdr:row>13</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35A25110-CADE-456A-89D6-7448E0882AE1}"/>
            </a:ext>
          </a:extLst>
        </xdr:cNvPr>
        <xdr:cNvSpPr/>
      </xdr:nvSpPr>
      <xdr:spPr>
        <a:xfrm>
          <a:off x="134936" y="103187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3488530</xdr:colOff>
      <xdr:row>13</xdr:row>
      <xdr:rowOff>60325</xdr:rowOff>
    </xdr:from>
    <xdr:to>
      <xdr:col>2</xdr:col>
      <xdr:colOff>4314030</xdr:colOff>
      <xdr:row>13</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AC23880E-7D0A-43E8-B5FF-1255737954C5}"/>
            </a:ext>
          </a:extLst>
        </xdr:cNvPr>
        <xdr:cNvSpPr/>
      </xdr:nvSpPr>
      <xdr:spPr>
        <a:xfrm>
          <a:off x="4431505" y="1031875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7</xdr:col>
      <xdr:colOff>200700</xdr:colOff>
      <xdr:row>88</xdr:row>
      <xdr:rowOff>60325</xdr:rowOff>
    </xdr:from>
    <xdr:to>
      <xdr:col>7</xdr:col>
      <xdr:colOff>1026200</xdr:colOff>
      <xdr:row>88</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9C7DFD0-9E89-4BFA-99C0-58F0F0541B8C}"/>
            </a:ext>
          </a:extLst>
        </xdr:cNvPr>
        <xdr:cNvSpPr>
          <a:spLocks/>
        </xdr:cNvSpPr>
      </xdr:nvSpPr>
      <xdr:spPr>
        <a:xfrm>
          <a:off x="6877725" y="22910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33675</xdr:colOff>
      <xdr:row>88</xdr:row>
      <xdr:rowOff>60325</xdr:rowOff>
    </xdr:from>
    <xdr:to>
      <xdr:col>1</xdr:col>
      <xdr:colOff>859175</xdr:colOff>
      <xdr:row>88</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28457C96-EA35-47CB-9B03-F903AB520CBF}"/>
            </a:ext>
          </a:extLst>
        </xdr:cNvPr>
        <xdr:cNvSpPr/>
      </xdr:nvSpPr>
      <xdr:spPr>
        <a:xfrm>
          <a:off x="81300" y="22910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2384138</xdr:colOff>
      <xdr:row>88</xdr:row>
      <xdr:rowOff>60325</xdr:rowOff>
    </xdr:from>
    <xdr:to>
      <xdr:col>3</xdr:col>
      <xdr:colOff>647413</xdr:colOff>
      <xdr:row>88</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1969E8B-8430-4448-BDF3-84791D381372}"/>
            </a:ext>
          </a:extLst>
        </xdr:cNvPr>
        <xdr:cNvSpPr/>
      </xdr:nvSpPr>
      <xdr:spPr>
        <a:xfrm>
          <a:off x="3479513" y="22910800"/>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xdr:col>
      <xdr:colOff>200025</xdr:colOff>
      <xdr:row>62</xdr:row>
      <xdr:rowOff>66675</xdr:rowOff>
    </xdr:from>
    <xdr:to>
      <xdr:col>1</xdr:col>
      <xdr:colOff>1025525</xdr:colOff>
      <xdr:row>62</xdr:row>
      <xdr:rowOff>250825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4515136-B914-4CFE-AD8C-4E2D35B30584}"/>
            </a:ext>
          </a:extLst>
        </xdr:cNvPr>
        <xdr:cNvSpPr/>
      </xdr:nvSpPr>
      <xdr:spPr>
        <a:xfrm>
          <a:off x="361950" y="179927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990600</xdr:colOff>
      <xdr:row>62</xdr:row>
      <xdr:rowOff>66675</xdr:rowOff>
    </xdr:from>
    <xdr:to>
      <xdr:col>3</xdr:col>
      <xdr:colOff>444500</xdr:colOff>
      <xdr:row>62</xdr:row>
      <xdr:rowOff>250825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8AB954FB-369F-496A-998C-7C3D5634D9CC}"/>
            </a:ext>
          </a:extLst>
        </xdr:cNvPr>
        <xdr:cNvSpPr/>
      </xdr:nvSpPr>
      <xdr:spPr>
        <a:xfrm>
          <a:off x="5753100" y="179927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7105650</xdr:colOff>
      <xdr:row>11</xdr:row>
      <xdr:rowOff>60325</xdr:rowOff>
    </xdr:from>
    <xdr:to>
      <xdr:col>1</xdr:col>
      <xdr:colOff>6350</xdr:colOff>
      <xdr:row>11</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B5647B7-E225-406F-8D11-E799CFFEBC4D}"/>
            </a:ext>
          </a:extLst>
        </xdr:cNvPr>
        <xdr:cNvSpPr/>
      </xdr:nvSpPr>
      <xdr:spPr>
        <a:xfrm>
          <a:off x="7105650" y="81184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11</xdr:row>
      <xdr:rowOff>60325</xdr:rowOff>
    </xdr:from>
    <xdr:to>
      <xdr:col>0</xdr:col>
      <xdr:colOff>968375</xdr:colOff>
      <xdr:row>11</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E4F50D9B-A453-437C-BF32-B6752F8A3679}"/>
            </a:ext>
          </a:extLst>
        </xdr:cNvPr>
        <xdr:cNvSpPr/>
      </xdr:nvSpPr>
      <xdr:spPr>
        <a:xfrm>
          <a:off x="142875" y="81184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3624262</xdr:colOff>
      <xdr:row>11</xdr:row>
      <xdr:rowOff>60325</xdr:rowOff>
    </xdr:from>
    <xdr:to>
      <xdr:col>0</xdr:col>
      <xdr:colOff>4449762</xdr:colOff>
      <xdr:row>11</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49565990-6A54-4286-9F4A-CDA503508899}"/>
            </a:ext>
          </a:extLst>
        </xdr:cNvPr>
        <xdr:cNvSpPr/>
      </xdr:nvSpPr>
      <xdr:spPr>
        <a:xfrm>
          <a:off x="3624262" y="81184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93</xdr:row>
      <xdr:rowOff>60325</xdr:rowOff>
    </xdr:from>
    <xdr:to>
      <xdr:col>4</xdr:col>
      <xdr:colOff>825500</xdr:colOff>
      <xdr:row>93</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E9D12E8-84CF-46F4-842A-E0E0C01EADE5}"/>
            </a:ext>
          </a:extLst>
        </xdr:cNvPr>
        <xdr:cNvSpPr/>
      </xdr:nvSpPr>
      <xdr:spPr>
        <a:xfrm>
          <a:off x="6943725" y="19796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333375</xdr:colOff>
      <xdr:row>93</xdr:row>
      <xdr:rowOff>60325</xdr:rowOff>
    </xdr:from>
    <xdr:to>
      <xdr:col>1</xdr:col>
      <xdr:colOff>663575</xdr:colOff>
      <xdr:row>93</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AD230DB0-1DE3-49E0-B1D6-54A8C13C0B83}"/>
            </a:ext>
          </a:extLst>
        </xdr:cNvPr>
        <xdr:cNvSpPr/>
      </xdr:nvSpPr>
      <xdr:spPr>
        <a:xfrm>
          <a:off x="333375" y="19796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3295650</xdr:colOff>
      <xdr:row>93</xdr:row>
      <xdr:rowOff>60325</xdr:rowOff>
    </xdr:from>
    <xdr:to>
      <xdr:col>2</xdr:col>
      <xdr:colOff>587375</xdr:colOff>
      <xdr:row>93</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2EBB167-7C5C-44DA-BCF2-7AD6123E29ED}"/>
            </a:ext>
          </a:extLst>
        </xdr:cNvPr>
        <xdr:cNvSpPr/>
      </xdr:nvSpPr>
      <xdr:spPr>
        <a:xfrm>
          <a:off x="3790950" y="197961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390525</xdr:colOff>
      <xdr:row>128</xdr:row>
      <xdr:rowOff>60325</xdr:rowOff>
    </xdr:from>
    <xdr:to>
      <xdr:col>4</xdr:col>
      <xdr:colOff>1216025</xdr:colOff>
      <xdr:row>128</xdr:row>
      <xdr:rowOff>244475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F933E49-87E4-43BC-BCDE-0B7C74270428}"/>
            </a:ext>
          </a:extLst>
        </xdr:cNvPr>
        <xdr:cNvSpPr/>
      </xdr:nvSpPr>
      <xdr:spPr>
        <a:xfrm>
          <a:off x="7562850" y="422370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142875</xdr:colOff>
      <xdr:row>128</xdr:row>
      <xdr:rowOff>60325</xdr:rowOff>
    </xdr:from>
    <xdr:to>
      <xdr:col>1</xdr:col>
      <xdr:colOff>368300</xdr:colOff>
      <xdr:row>128</xdr:row>
      <xdr:rowOff>244475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FB2590C-17D4-427F-8699-CDF1E9301250}"/>
            </a:ext>
          </a:extLst>
        </xdr:cNvPr>
        <xdr:cNvSpPr/>
      </xdr:nvSpPr>
      <xdr:spPr>
        <a:xfrm>
          <a:off x="142875" y="422370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3252787</xdr:colOff>
      <xdr:row>128</xdr:row>
      <xdr:rowOff>60325</xdr:rowOff>
    </xdr:from>
    <xdr:to>
      <xdr:col>2</xdr:col>
      <xdr:colOff>230187</xdr:colOff>
      <xdr:row>128</xdr:row>
      <xdr:rowOff>244475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56F9C577-9D29-44C9-8993-9DEDCF849F16}"/>
            </a:ext>
          </a:extLst>
        </xdr:cNvPr>
        <xdr:cNvSpPr/>
      </xdr:nvSpPr>
      <xdr:spPr>
        <a:xfrm>
          <a:off x="3852862" y="4223702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142875</xdr:colOff>
      <xdr:row>40</xdr:row>
      <xdr:rowOff>60325</xdr:rowOff>
    </xdr:from>
    <xdr:to>
      <xdr:col>0</xdr:col>
      <xdr:colOff>968375</xdr:colOff>
      <xdr:row>40</xdr:row>
      <xdr:rowOff>244475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18268589-0FB7-40CA-A071-C4EBE2452B36}"/>
            </a:ext>
          </a:extLst>
        </xdr:cNvPr>
        <xdr:cNvSpPr/>
      </xdr:nvSpPr>
      <xdr:spPr>
        <a:xfrm>
          <a:off x="142875" y="164623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1924050</xdr:colOff>
      <xdr:row>40</xdr:row>
      <xdr:rowOff>60325</xdr:rowOff>
    </xdr:from>
    <xdr:to>
      <xdr:col>1</xdr:col>
      <xdr:colOff>2749550</xdr:colOff>
      <xdr:row>40</xdr:row>
      <xdr:rowOff>244475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60231F48-F1B9-4EAF-9D02-0A0C18A42938}"/>
            </a:ext>
          </a:extLst>
        </xdr:cNvPr>
        <xdr:cNvSpPr/>
      </xdr:nvSpPr>
      <xdr:spPr>
        <a:xfrm>
          <a:off x="4381500" y="164623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4</xdr:col>
      <xdr:colOff>600075</xdr:colOff>
      <xdr:row>40</xdr:row>
      <xdr:rowOff>60325</xdr:rowOff>
    </xdr:from>
    <xdr:to>
      <xdr:col>5</xdr:col>
      <xdr:colOff>63500</xdr:colOff>
      <xdr:row>40</xdr:row>
      <xdr:rowOff>244475</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E9B2D70D-7D24-4941-982A-0395C1F456FE}"/>
            </a:ext>
          </a:extLst>
        </xdr:cNvPr>
        <xdr:cNvSpPr/>
      </xdr:nvSpPr>
      <xdr:spPr>
        <a:xfrm>
          <a:off x="8610600" y="16462375"/>
          <a:ext cx="825500" cy="18415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other%20departments/capital%20risk/received/P3_30062023_to%20be%20sent%20to%20Finance_Final_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workings/6.2.10%20G%20%20CQ8%20Collateral%20obtained%20by%20taking%20possession%20and%20execution%20processes%20-%20vintage%20breakdown%20June%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workings/6.2.10%20H%20%20CQ6%20Collateral%20valuation%20-%20loans%20and%20advances%20June%20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workings/6.2.13%20CQ1%20Forbearance%20June%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Finrep%20templates%20June%2023%20Working%20file%20validation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CR1-A/Copy%20of%20EU%20CR1-A%20Maturity%20of%20exposures%20final%2030%2006%202023%20tot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CR3/CR3%20June%20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other%20departments/Risk%20-%20ESG/Joseph%20of%20Annex%20I%20-%20Templates%20for%20ESG%20prudential%20disclosures%20based%20on%2020230630%20-%20Workings%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other%20departments/Risk%20-%20ESG/Template%201_%20column%20%20b%20Q2_23%20sen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other%20departments/Risk%20-%20ESG/Template%202%20sen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other%20departments/Risk%20-%20ESG/Template%205%20Q2_23%20s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other%20departments/Market%20Risk/received/Pillar%20III-Market%20Risk-June23%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other%20departments/Risk%20-%20ESG/Template%2010%20Q2_23%20s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CC2-%20Finance%20working%2004%2008%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other%20departments/capital%20risk/received/CC2-%20Finance%20working%2004%2008%202023%20SENT_with%20completed%20reference%2030062023_sen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workings/6.2.10%20B%20CR1%20performing%20and%20non-performing%20GROUP%20June%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workings/6.2.10%20C%20CQ4%20Quality%20of%20non-performing%20exposures%20by%20country%20GROUP%20June%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workings/6.2.10%20D%20CQ5%20Credit%20quality%20of%20loans%20and%20advances%20by%20industry%20June%2023%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workings/6.2.10%20F%20CR2a%20Changes%20in%20the%20stock%20of%20non-performing%20loans%20and%20advances%20June%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CCOUNTS/GROUP%20CAPITAL/PILLAR%203%20CRR/Pillar%20III%20-%2030%20June%202023/Finance/Finance/workings/6.2.10%20E%20CQ7%20Collateral%20obtained%20by%20taking%20possession%20and%20execution%20processes%20June%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of Application"/>
      <sheetName val="Key metrics"/>
      <sheetName val="EU CC2 "/>
      <sheetName val="Own Funds"/>
      <sheetName val="EU CC1"/>
      <sheetName val="EU CC1 Commentary"/>
      <sheetName val="IFRS9 FL"/>
      <sheetName val="EU OV1"/>
      <sheetName val="Countercyclical Buffer"/>
      <sheetName val="EU CCyB1"/>
      <sheetName val="EU CCyB2"/>
      <sheetName val="SA-CR &amp; SA-CCR"/>
      <sheetName val="EU CR4"/>
      <sheetName val="EU CR5"/>
      <sheetName val="EU CCR1"/>
      <sheetName val="EU CCR2"/>
      <sheetName val="EU CCR3"/>
      <sheetName val="EU CCR5"/>
      <sheetName val="EU CCR8"/>
      <sheetName val="Securitisation"/>
      <sheetName val="EU SEC1"/>
      <sheetName val="EU SEC3"/>
      <sheetName val="EU SEC5"/>
      <sheetName val="SECA"/>
      <sheetName val="Leverage"/>
      <sheetName val="EU LR1 - LRSum"/>
      <sheetName val="EU LR2 - LRCom"/>
      <sheetName val="EU LR3 - LRSpl"/>
    </sheetNames>
    <sheetDataSet>
      <sheetData sheetId="0"/>
      <sheetData sheetId="1">
        <row r="9">
          <cell r="C9">
            <v>1598</v>
          </cell>
        </row>
        <row r="10">
          <cell r="C10">
            <v>1827</v>
          </cell>
        </row>
        <row r="11">
          <cell r="C11">
            <v>2127</v>
          </cell>
        </row>
        <row r="13">
          <cell r="C13">
            <v>10257</v>
          </cell>
        </row>
        <row r="15">
          <cell r="C15">
            <v>0.155841164891</v>
          </cell>
        </row>
        <row r="16">
          <cell r="C16">
            <v>0.178094762322</v>
          </cell>
        </row>
        <row r="17">
          <cell r="C17">
            <v>0.20734374032700001</v>
          </cell>
        </row>
        <row r="19">
          <cell r="C19">
            <v>3.0800000000000008E-2</v>
          </cell>
        </row>
        <row r="20">
          <cell r="C20">
            <v>1.7325E-2</v>
          </cell>
        </row>
        <row r="21">
          <cell r="C21">
            <v>2.3100000000000009E-2</v>
          </cell>
        </row>
        <row r="22">
          <cell r="C22">
            <v>0.11080000000000001</v>
          </cell>
        </row>
        <row r="24">
          <cell r="C24">
            <v>2.500000002924898E-2</v>
          </cell>
        </row>
        <row r="25">
          <cell r="C25">
            <v>0</v>
          </cell>
        </row>
        <row r="26">
          <cell r="C26">
            <v>2.3443572602737666E-4</v>
          </cell>
        </row>
        <row r="27">
          <cell r="C27">
            <v>0</v>
          </cell>
        </row>
        <row r="28">
          <cell r="C28">
            <v>0</v>
          </cell>
        </row>
        <row r="29">
          <cell r="C29">
            <v>1.499999995905143E-2</v>
          </cell>
        </row>
        <row r="30">
          <cell r="C30">
            <v>4.0234435714327783E-2</v>
          </cell>
        </row>
        <row r="31">
          <cell r="C31">
            <v>0.15103443576200001</v>
          </cell>
        </row>
        <row r="32">
          <cell r="C32">
            <v>9.3516164865174722E-2</v>
          </cell>
        </row>
        <row r="34">
          <cell r="C34">
            <v>25555</v>
          </cell>
        </row>
        <row r="35">
          <cell r="C35">
            <v>7.1480430324349406E-2</v>
          </cell>
        </row>
        <row r="37">
          <cell r="C37">
            <v>0</v>
          </cell>
        </row>
        <row r="38">
          <cell r="C38">
            <v>0</v>
          </cell>
        </row>
        <row r="39">
          <cell r="C39">
            <v>0.03</v>
          </cell>
        </row>
        <row r="41">
          <cell r="C41">
            <v>0</v>
          </cell>
        </row>
        <row r="42">
          <cell r="C42">
            <v>0.03</v>
          </cell>
        </row>
      </sheetData>
      <sheetData sheetId="2"/>
      <sheetData sheetId="3"/>
      <sheetData sheetId="4">
        <row r="9">
          <cell r="C9">
            <v>639</v>
          </cell>
          <cell r="D9">
            <v>638.97799999999995</v>
          </cell>
        </row>
        <row r="10">
          <cell r="C10">
            <v>876</v>
          </cell>
          <cell r="D10">
            <v>866.5</v>
          </cell>
        </row>
        <row r="11">
          <cell r="C11">
            <v>53</v>
          </cell>
          <cell r="D11">
            <v>50.346843762654125</v>
          </cell>
        </row>
        <row r="12">
          <cell r="C12">
            <v>0</v>
          </cell>
          <cell r="D12">
            <v>0</v>
          </cell>
        </row>
        <row r="13">
          <cell r="C13">
            <v>0</v>
          </cell>
          <cell r="D13">
            <v>0</v>
          </cell>
        </row>
        <row r="14">
          <cell r="C14">
            <v>0</v>
          </cell>
          <cell r="D14">
            <v>0</v>
          </cell>
        </row>
        <row r="15">
          <cell r="C15">
            <v>152</v>
          </cell>
          <cell r="D15">
            <v>32.943003349999998</v>
          </cell>
        </row>
        <row r="16">
          <cell r="C16">
            <v>1720</v>
          </cell>
          <cell r="D16">
            <v>1588.7678471126542</v>
          </cell>
        </row>
        <row r="18">
          <cell r="C18">
            <v>-102</v>
          </cell>
          <cell r="D18">
            <v>-108.28583124251774</v>
          </cell>
        </row>
        <row r="19">
          <cell r="C19">
            <v>-27</v>
          </cell>
          <cell r="D19">
            <v>-30.42072957441605</v>
          </cell>
        </row>
        <row r="20">
          <cell r="C20">
            <v>0</v>
          </cell>
          <cell r="D20">
            <v>0</v>
          </cell>
        </row>
        <row r="21">
          <cell r="C21">
            <v>0</v>
          </cell>
          <cell r="D21">
            <v>0</v>
          </cell>
        </row>
        <row r="22">
          <cell r="C22">
            <v>0</v>
          </cell>
          <cell r="D22">
            <v>0</v>
          </cell>
        </row>
        <row r="23">
          <cell r="C23">
            <v>0</v>
          </cell>
          <cell r="D23">
            <v>0</v>
          </cell>
        </row>
        <row r="24">
          <cell r="C24">
            <v>0</v>
          </cell>
          <cell r="D24">
            <v>0</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0</v>
          </cell>
          <cell r="D30">
            <v>0</v>
          </cell>
        </row>
        <row r="31">
          <cell r="C31">
            <v>0</v>
          </cell>
          <cell r="D31">
            <v>0</v>
          </cell>
        </row>
        <row r="32">
          <cell r="C32">
            <v>0</v>
          </cell>
          <cell r="D32">
            <v>0</v>
          </cell>
        </row>
        <row r="33">
          <cell r="C33">
            <v>0</v>
          </cell>
          <cell r="D33">
            <v>0</v>
          </cell>
        </row>
        <row r="34">
          <cell r="C34">
            <v>0</v>
          </cell>
          <cell r="D34">
            <v>0</v>
          </cell>
        </row>
        <row r="35">
          <cell r="C35">
            <v>0</v>
          </cell>
          <cell r="D35">
            <v>0</v>
          </cell>
        </row>
        <row r="36">
          <cell r="C36">
            <v>0</v>
          </cell>
          <cell r="D36">
            <v>0</v>
          </cell>
        </row>
        <row r="37">
          <cell r="C37">
            <v>0</v>
          </cell>
          <cell r="D37">
            <v>0</v>
          </cell>
        </row>
        <row r="38">
          <cell r="C38">
            <v>0</v>
          </cell>
          <cell r="D38">
            <v>0</v>
          </cell>
        </row>
        <row r="39">
          <cell r="C39">
            <v>0</v>
          </cell>
          <cell r="D39">
            <v>0</v>
          </cell>
        </row>
        <row r="40">
          <cell r="C40">
            <v>0</v>
          </cell>
          <cell r="D40">
            <v>0</v>
          </cell>
        </row>
        <row r="41">
          <cell r="C41">
            <v>7</v>
          </cell>
          <cell r="D41">
            <v>90.274899675939366</v>
          </cell>
        </row>
        <row r="42">
          <cell r="C42">
            <v>-122</v>
          </cell>
          <cell r="D42">
            <v>-48.431661140994436</v>
          </cell>
        </row>
        <row r="43">
          <cell r="C43">
            <v>1598</v>
          </cell>
          <cell r="D43">
            <v>1540.3361859716597</v>
          </cell>
        </row>
        <row r="45">
          <cell r="C45">
            <v>228</v>
          </cell>
          <cell r="D45">
            <v>220</v>
          </cell>
        </row>
        <row r="46">
          <cell r="C46">
            <v>228</v>
          </cell>
          <cell r="D46">
            <v>220</v>
          </cell>
        </row>
        <row r="47">
          <cell r="C47">
            <v>0</v>
          </cell>
          <cell r="D47">
            <v>0</v>
          </cell>
        </row>
        <row r="48">
          <cell r="C48">
            <v>0</v>
          </cell>
          <cell r="D48">
            <v>0</v>
          </cell>
        </row>
        <row r="49">
          <cell r="C49">
            <v>0</v>
          </cell>
          <cell r="D49">
            <v>0</v>
          </cell>
        </row>
        <row r="50">
          <cell r="C50">
            <v>0</v>
          </cell>
          <cell r="D50">
            <v>0</v>
          </cell>
        </row>
        <row r="51">
          <cell r="C51">
            <v>0</v>
          </cell>
          <cell r="D51">
            <v>0</v>
          </cell>
        </row>
        <row r="52">
          <cell r="C52">
            <v>0</v>
          </cell>
          <cell r="D52">
            <v>0</v>
          </cell>
        </row>
        <row r="53">
          <cell r="C53">
            <v>228</v>
          </cell>
          <cell r="D53">
            <v>220</v>
          </cell>
        </row>
        <row r="55">
          <cell r="C55">
            <v>0</v>
          </cell>
          <cell r="D55">
            <v>0</v>
          </cell>
        </row>
        <row r="56">
          <cell r="C56">
            <v>0</v>
          </cell>
          <cell r="D56">
            <v>0</v>
          </cell>
        </row>
        <row r="57">
          <cell r="C57">
            <v>0</v>
          </cell>
          <cell r="D57">
            <v>0</v>
          </cell>
        </row>
        <row r="58">
          <cell r="C58">
            <v>0</v>
          </cell>
          <cell r="D58">
            <v>0</v>
          </cell>
        </row>
        <row r="59">
          <cell r="C59">
            <v>0</v>
          </cell>
          <cell r="D59">
            <v>0</v>
          </cell>
        </row>
        <row r="60">
          <cell r="C60">
            <v>0</v>
          </cell>
          <cell r="D60">
            <v>0</v>
          </cell>
        </row>
        <row r="61">
          <cell r="C61">
            <v>0</v>
          </cell>
          <cell r="D61">
            <v>0</v>
          </cell>
        </row>
        <row r="62">
          <cell r="C62">
            <v>228</v>
          </cell>
          <cell r="D62">
            <v>220</v>
          </cell>
        </row>
        <row r="63">
          <cell r="C63">
            <v>1827</v>
          </cell>
          <cell r="D63">
            <v>1760.3361859716597</v>
          </cell>
        </row>
        <row r="65">
          <cell r="C65">
            <v>300</v>
          </cell>
          <cell r="D65">
            <v>300</v>
          </cell>
        </row>
        <row r="66">
          <cell r="C66">
            <v>0</v>
          </cell>
          <cell r="D66">
            <v>0</v>
          </cell>
        </row>
        <row r="67">
          <cell r="C67">
            <v>0</v>
          </cell>
          <cell r="D67">
            <v>0</v>
          </cell>
        </row>
        <row r="68">
          <cell r="C68">
            <v>0</v>
          </cell>
          <cell r="D68">
            <v>0</v>
          </cell>
        </row>
        <row r="69">
          <cell r="C69">
            <v>0</v>
          </cell>
          <cell r="D69">
            <v>0</v>
          </cell>
        </row>
        <row r="70">
          <cell r="C70">
            <v>0</v>
          </cell>
          <cell r="D70">
            <v>0</v>
          </cell>
        </row>
        <row r="71">
          <cell r="C71">
            <v>0</v>
          </cell>
          <cell r="D71">
            <v>0</v>
          </cell>
        </row>
        <row r="72">
          <cell r="C72">
            <v>300</v>
          </cell>
          <cell r="D72">
            <v>300</v>
          </cell>
        </row>
        <row r="74">
          <cell r="C74">
            <v>0</v>
          </cell>
          <cell r="D74">
            <v>0</v>
          </cell>
        </row>
        <row r="75">
          <cell r="C75">
            <v>0</v>
          </cell>
          <cell r="D75">
            <v>0</v>
          </cell>
        </row>
        <row r="76">
          <cell r="C76">
            <v>0</v>
          </cell>
          <cell r="D76">
            <v>0</v>
          </cell>
        </row>
        <row r="77">
          <cell r="C77">
            <v>0</v>
          </cell>
          <cell r="D77">
            <v>0</v>
          </cell>
        </row>
        <row r="78">
          <cell r="C78">
            <v>0</v>
          </cell>
          <cell r="D78">
            <v>0</v>
          </cell>
        </row>
        <row r="79">
          <cell r="C79">
            <v>0</v>
          </cell>
          <cell r="D79">
            <v>0</v>
          </cell>
        </row>
        <row r="80">
          <cell r="C80">
            <v>0</v>
          </cell>
          <cell r="D80">
            <v>0</v>
          </cell>
        </row>
        <row r="81">
          <cell r="C81">
            <v>300</v>
          </cell>
          <cell r="D81">
            <v>300</v>
          </cell>
        </row>
        <row r="82">
          <cell r="C82">
            <v>2127</v>
          </cell>
          <cell r="D82">
            <v>2060.3361859716597</v>
          </cell>
        </row>
        <row r="83">
          <cell r="C83">
            <v>10257</v>
          </cell>
          <cell r="D83">
            <v>10114.214974999999</v>
          </cell>
        </row>
        <row r="85">
          <cell r="C85">
            <v>0.15584116489051408</v>
          </cell>
          <cell r="D85">
            <v>0.15228984046782135</v>
          </cell>
        </row>
        <row r="86">
          <cell r="C86">
            <v>0.17809476232244789</v>
          </cell>
          <cell r="D86">
            <v>0.17404140502758098</v>
          </cell>
        </row>
        <row r="87">
          <cell r="C87">
            <v>0.20734374032718014</v>
          </cell>
          <cell r="D87">
            <v>0.20370262942725317</v>
          </cell>
        </row>
        <row r="88">
          <cell r="C88">
            <v>0.10255943576225</v>
          </cell>
          <cell r="D88">
            <v>0.10100695999999998</v>
          </cell>
        </row>
        <row r="89">
          <cell r="C89">
            <v>2.5000000000000001E-2</v>
          </cell>
          <cell r="D89">
            <v>2.5000000000000001E-2</v>
          </cell>
        </row>
        <row r="90">
          <cell r="C90">
            <v>2.3443576224999998E-4</v>
          </cell>
          <cell r="D90">
            <v>1.6945999999999999E-4</v>
          </cell>
        </row>
        <row r="91">
          <cell r="C91">
            <v>0</v>
          </cell>
          <cell r="D91">
            <v>0</v>
          </cell>
        </row>
        <row r="92">
          <cell r="C92">
            <v>1.4999999999999998E-2</v>
          </cell>
          <cell r="D92">
            <v>1.2500000000000001E-2</v>
          </cell>
        </row>
        <row r="93">
          <cell r="C93">
            <v>1.7325E-2</v>
          </cell>
          <cell r="D93">
            <v>1.8337499999999993E-2</v>
          </cell>
        </row>
        <row r="94">
          <cell r="C94">
            <v>9.3516164865174722E-2</v>
          </cell>
          <cell r="D94">
            <v>8.8952340465751276E-2</v>
          </cell>
        </row>
        <row r="96">
          <cell r="C96">
            <v>1.5785400000000001</v>
          </cell>
          <cell r="D96">
            <v>1.4303808000000002</v>
          </cell>
        </row>
        <row r="97">
          <cell r="C97">
            <v>22.803000000000001</v>
          </cell>
          <cell r="D97">
            <v>22.803000000000001</v>
          </cell>
        </row>
        <row r="98">
          <cell r="C98">
            <v>0</v>
          </cell>
          <cell r="D98">
            <v>0</v>
          </cell>
        </row>
        <row r="100">
          <cell r="D100">
            <v>0</v>
          </cell>
        </row>
        <row r="101">
          <cell r="D101">
            <v>0</v>
          </cell>
        </row>
        <row r="102">
          <cell r="D102">
            <v>0</v>
          </cell>
        </row>
        <row r="103">
          <cell r="D103">
            <v>0</v>
          </cell>
        </row>
        <row r="105">
          <cell r="D105">
            <v>0</v>
          </cell>
        </row>
        <row r="106">
          <cell r="D106">
            <v>0</v>
          </cell>
        </row>
        <row r="107">
          <cell r="D107">
            <v>0</v>
          </cell>
        </row>
        <row r="108">
          <cell r="D108">
            <v>0</v>
          </cell>
        </row>
        <row r="109">
          <cell r="D109">
            <v>0</v>
          </cell>
        </row>
        <row r="110">
          <cell r="D110">
            <v>0</v>
          </cell>
        </row>
      </sheetData>
      <sheetData sheetId="5"/>
      <sheetData sheetId="6">
        <row r="8">
          <cell r="C8">
            <v>1598.4267709999999</v>
          </cell>
        </row>
        <row r="9">
          <cell r="C9">
            <v>1590.5099670768834</v>
          </cell>
        </row>
        <row r="10">
          <cell r="C10">
            <v>1598.4267709999999</v>
          </cell>
        </row>
        <row r="11">
          <cell r="C11">
            <v>1826.6767709999999</v>
          </cell>
        </row>
        <row r="12">
          <cell r="C12">
            <v>1818.7599670768834</v>
          </cell>
        </row>
        <row r="13">
          <cell r="C13">
            <v>1826.6767709999999</v>
          </cell>
        </row>
        <row r="14">
          <cell r="C14">
            <v>2126.6767709999999</v>
          </cell>
        </row>
        <row r="15">
          <cell r="C15">
            <v>2118.7599670768832</v>
          </cell>
        </row>
        <row r="16">
          <cell r="C16">
            <v>2126.6767709999999</v>
          </cell>
        </row>
        <row r="18">
          <cell r="C18">
            <v>10257</v>
          </cell>
        </row>
        <row r="19">
          <cell r="C19">
            <v>10248.851824076883</v>
          </cell>
        </row>
        <row r="21">
          <cell r="C21">
            <v>0.15584116489051408</v>
          </cell>
        </row>
        <row r="22">
          <cell r="C22">
            <v>0.15518908794645794</v>
          </cell>
        </row>
        <row r="23">
          <cell r="C23">
            <v>0.15584116489051408</v>
          </cell>
        </row>
        <row r="24">
          <cell r="C24">
            <v>0.17809476232244789</v>
          </cell>
        </row>
        <row r="25">
          <cell r="C25">
            <v>0.1774598753398115</v>
          </cell>
        </row>
        <row r="26">
          <cell r="C26">
            <v>0.17809476232244789</v>
          </cell>
        </row>
        <row r="27">
          <cell r="C27">
            <v>0.20734374032718014</v>
          </cell>
        </row>
        <row r="28">
          <cell r="C28">
            <v>0.20673144694115239</v>
          </cell>
        </row>
        <row r="29">
          <cell r="C29">
            <v>0.20734374032718014</v>
          </cell>
        </row>
        <row r="31">
          <cell r="C31">
            <v>25554.921294</v>
          </cell>
        </row>
        <row r="32">
          <cell r="C32">
            <v>7.1480429999999998E-2</v>
          </cell>
        </row>
        <row r="33">
          <cell r="C33">
            <v>7.1192690000000003E-2</v>
          </cell>
        </row>
        <row r="34">
          <cell r="C34">
            <v>7.1480429999999998E-2</v>
          </cell>
        </row>
      </sheetData>
      <sheetData sheetId="7">
        <row r="8">
          <cell r="C8">
            <v>9227</v>
          </cell>
          <cell r="E8">
            <v>738</v>
          </cell>
        </row>
        <row r="9">
          <cell r="C9">
            <v>9227</v>
          </cell>
          <cell r="E9">
            <v>738</v>
          </cell>
        </row>
        <row r="14">
          <cell r="C14">
            <v>9</v>
          </cell>
          <cell r="E14">
            <v>1</v>
          </cell>
        </row>
        <row r="15">
          <cell r="C15">
            <v>6</v>
          </cell>
          <cell r="E15">
            <v>0</v>
          </cell>
        </row>
        <row r="17">
          <cell r="C17">
            <v>0</v>
          </cell>
          <cell r="E17">
            <v>0</v>
          </cell>
        </row>
        <row r="18">
          <cell r="C18">
            <v>4</v>
          </cell>
          <cell r="E18">
            <v>0</v>
          </cell>
        </row>
        <row r="19">
          <cell r="C19">
            <v>0</v>
          </cell>
          <cell r="E19">
            <v>0</v>
          </cell>
        </row>
        <row r="25">
          <cell r="C25">
            <v>0</v>
          </cell>
          <cell r="E25">
            <v>0</v>
          </cell>
        </row>
        <row r="26">
          <cell r="C26">
            <v>9</v>
          </cell>
          <cell r="E26">
            <v>1</v>
          </cell>
        </row>
        <row r="29">
          <cell r="C29">
            <v>9</v>
          </cell>
          <cell r="E29">
            <v>1</v>
          </cell>
        </row>
        <row r="31">
          <cell r="C31">
            <v>0</v>
          </cell>
          <cell r="E31">
            <v>0</v>
          </cell>
        </row>
        <row r="32">
          <cell r="C32">
            <v>0</v>
          </cell>
          <cell r="E32">
            <v>0</v>
          </cell>
        </row>
        <row r="33">
          <cell r="E33">
            <v>0</v>
          </cell>
        </row>
        <row r="34">
          <cell r="C34">
            <v>0</v>
          </cell>
          <cell r="E34">
            <v>0</v>
          </cell>
        </row>
        <row r="35">
          <cell r="C35">
            <v>1011</v>
          </cell>
          <cell r="E35">
            <v>81</v>
          </cell>
        </row>
        <row r="36">
          <cell r="E36">
            <v>0</v>
          </cell>
        </row>
        <row r="37">
          <cell r="C37">
            <v>1011</v>
          </cell>
          <cell r="E37">
            <v>81</v>
          </cell>
        </row>
        <row r="38">
          <cell r="E38">
            <v>0</v>
          </cell>
        </row>
        <row r="39">
          <cell r="C39">
            <v>57</v>
          </cell>
          <cell r="E39">
            <v>5</v>
          </cell>
        </row>
        <row r="40">
          <cell r="E40">
            <v>0</v>
          </cell>
        </row>
        <row r="41">
          <cell r="E41">
            <v>0</v>
          </cell>
        </row>
        <row r="42">
          <cell r="E42">
            <v>0</v>
          </cell>
        </row>
        <row r="43">
          <cell r="E43">
            <v>0</v>
          </cell>
        </row>
        <row r="44">
          <cell r="C44">
            <v>10257</v>
          </cell>
          <cell r="E44">
            <v>820</v>
          </cell>
        </row>
      </sheetData>
      <sheetData sheetId="8"/>
      <sheetData sheetId="9">
        <row r="10">
          <cell r="C10">
            <v>10865</v>
          </cell>
          <cell r="D10">
            <v>0</v>
          </cell>
          <cell r="E10">
            <v>0</v>
          </cell>
          <cell r="F10">
            <v>0</v>
          </cell>
          <cell r="G10">
            <v>0</v>
          </cell>
          <cell r="H10">
            <v>10865</v>
          </cell>
          <cell r="I10">
            <v>622</v>
          </cell>
          <cell r="J10">
            <v>0</v>
          </cell>
          <cell r="K10">
            <v>0</v>
          </cell>
          <cell r="L10">
            <v>622</v>
          </cell>
          <cell r="M10">
            <v>7775</v>
          </cell>
          <cell r="N10">
            <v>90.05</v>
          </cell>
          <cell r="O10">
            <v>0</v>
          </cell>
        </row>
        <row r="11">
          <cell r="C11">
            <v>272</v>
          </cell>
          <cell r="D11">
            <v>0</v>
          </cell>
          <cell r="E11">
            <v>0</v>
          </cell>
          <cell r="F11">
            <v>0</v>
          </cell>
          <cell r="G11">
            <v>0</v>
          </cell>
          <cell r="H11">
            <v>272</v>
          </cell>
          <cell r="I11">
            <v>22</v>
          </cell>
          <cell r="J11">
            <v>0</v>
          </cell>
          <cell r="K11">
            <v>0</v>
          </cell>
          <cell r="L11">
            <v>22</v>
          </cell>
          <cell r="M11">
            <v>275</v>
          </cell>
          <cell r="N11">
            <v>3.2</v>
          </cell>
          <cell r="O11">
            <v>0</v>
          </cell>
        </row>
        <row r="12">
          <cell r="C12">
            <v>135</v>
          </cell>
          <cell r="D12">
            <v>0</v>
          </cell>
          <cell r="E12">
            <v>0</v>
          </cell>
          <cell r="F12">
            <v>0</v>
          </cell>
          <cell r="G12">
            <v>0</v>
          </cell>
          <cell r="H12">
            <v>135</v>
          </cell>
          <cell r="I12">
            <v>10</v>
          </cell>
          <cell r="J12">
            <v>0</v>
          </cell>
          <cell r="K12">
            <v>0</v>
          </cell>
          <cell r="L12">
            <v>10</v>
          </cell>
          <cell r="M12">
            <v>125</v>
          </cell>
          <cell r="N12">
            <v>1.38</v>
          </cell>
          <cell r="O12">
            <v>0</v>
          </cell>
        </row>
        <row r="13">
          <cell r="C13">
            <v>126</v>
          </cell>
          <cell r="D13">
            <v>0</v>
          </cell>
          <cell r="E13">
            <v>0</v>
          </cell>
          <cell r="F13">
            <v>0</v>
          </cell>
          <cell r="G13">
            <v>0</v>
          </cell>
          <cell r="H13">
            <v>126</v>
          </cell>
          <cell r="I13">
            <v>8</v>
          </cell>
          <cell r="J13">
            <v>0</v>
          </cell>
          <cell r="K13">
            <v>0</v>
          </cell>
          <cell r="L13">
            <v>8</v>
          </cell>
          <cell r="M13">
            <v>100</v>
          </cell>
          <cell r="N13">
            <v>1.1399999999999999</v>
          </cell>
          <cell r="O13">
            <v>1</v>
          </cell>
        </row>
        <row r="14">
          <cell r="C14">
            <v>106</v>
          </cell>
          <cell r="D14">
            <v>0</v>
          </cell>
          <cell r="E14">
            <v>0</v>
          </cell>
          <cell r="F14">
            <v>0</v>
          </cell>
          <cell r="G14">
            <v>0</v>
          </cell>
          <cell r="H14">
            <v>106</v>
          </cell>
          <cell r="I14">
            <v>4</v>
          </cell>
          <cell r="J14">
            <v>0</v>
          </cell>
          <cell r="K14">
            <v>0</v>
          </cell>
          <cell r="L14">
            <v>4</v>
          </cell>
          <cell r="M14">
            <v>50</v>
          </cell>
          <cell r="N14">
            <v>0.56999999999999995</v>
          </cell>
          <cell r="O14">
            <v>0</v>
          </cell>
        </row>
        <row r="15">
          <cell r="C15">
            <v>88</v>
          </cell>
          <cell r="D15">
            <v>0</v>
          </cell>
          <cell r="E15">
            <v>0</v>
          </cell>
          <cell r="F15">
            <v>0</v>
          </cell>
          <cell r="G15">
            <v>0</v>
          </cell>
          <cell r="H15">
            <v>88</v>
          </cell>
          <cell r="I15">
            <v>4</v>
          </cell>
          <cell r="J15">
            <v>0</v>
          </cell>
          <cell r="K15">
            <v>0</v>
          </cell>
          <cell r="L15">
            <v>4</v>
          </cell>
          <cell r="M15">
            <v>50</v>
          </cell>
          <cell r="N15">
            <v>0.51</v>
          </cell>
          <cell r="O15">
            <v>0.5</v>
          </cell>
        </row>
        <row r="16">
          <cell r="C16">
            <v>55</v>
          </cell>
          <cell r="D16">
            <v>0</v>
          </cell>
          <cell r="E16">
            <v>0</v>
          </cell>
          <cell r="F16">
            <v>0</v>
          </cell>
          <cell r="G16">
            <v>0</v>
          </cell>
          <cell r="H16">
            <v>55</v>
          </cell>
          <cell r="I16">
            <v>1</v>
          </cell>
          <cell r="J16">
            <v>0</v>
          </cell>
          <cell r="K16">
            <v>0</v>
          </cell>
          <cell r="L16">
            <v>1</v>
          </cell>
          <cell r="M16">
            <v>13</v>
          </cell>
          <cell r="N16">
            <v>0.12</v>
          </cell>
          <cell r="O16">
            <v>0.75</v>
          </cell>
        </row>
        <row r="17">
          <cell r="C17">
            <v>51</v>
          </cell>
          <cell r="D17">
            <v>0</v>
          </cell>
          <cell r="E17">
            <v>0</v>
          </cell>
          <cell r="F17">
            <v>0</v>
          </cell>
          <cell r="G17">
            <v>0</v>
          </cell>
          <cell r="H17">
            <v>51</v>
          </cell>
          <cell r="I17">
            <v>0</v>
          </cell>
          <cell r="J17">
            <v>0</v>
          </cell>
          <cell r="K17">
            <v>0</v>
          </cell>
          <cell r="L17">
            <v>0</v>
          </cell>
          <cell r="M17">
            <v>0</v>
          </cell>
          <cell r="N17">
            <v>0.06</v>
          </cell>
          <cell r="O17">
            <v>0</v>
          </cell>
        </row>
        <row r="18">
          <cell r="C18">
            <v>47</v>
          </cell>
          <cell r="D18">
            <v>0</v>
          </cell>
          <cell r="E18">
            <v>0</v>
          </cell>
          <cell r="F18">
            <v>0</v>
          </cell>
          <cell r="G18">
            <v>0</v>
          </cell>
          <cell r="H18">
            <v>47</v>
          </cell>
          <cell r="I18">
            <v>0</v>
          </cell>
          <cell r="J18">
            <v>0</v>
          </cell>
          <cell r="K18">
            <v>0</v>
          </cell>
          <cell r="L18">
            <v>0</v>
          </cell>
          <cell r="M18">
            <v>0</v>
          </cell>
          <cell r="N18">
            <v>0.06</v>
          </cell>
          <cell r="O18">
            <v>2.5</v>
          </cell>
        </row>
        <row r="19">
          <cell r="C19">
            <v>44</v>
          </cell>
          <cell r="D19">
            <v>0</v>
          </cell>
          <cell r="E19">
            <v>0</v>
          </cell>
          <cell r="F19">
            <v>0</v>
          </cell>
          <cell r="G19">
            <v>0</v>
          </cell>
          <cell r="H19">
            <v>44</v>
          </cell>
          <cell r="I19">
            <v>3</v>
          </cell>
          <cell r="J19">
            <v>0</v>
          </cell>
          <cell r="K19">
            <v>0</v>
          </cell>
          <cell r="L19">
            <v>3</v>
          </cell>
          <cell r="M19">
            <v>38</v>
          </cell>
          <cell r="N19">
            <v>0.42</v>
          </cell>
          <cell r="O19">
            <v>0</v>
          </cell>
        </row>
        <row r="20">
          <cell r="C20">
            <v>42</v>
          </cell>
          <cell r="D20">
            <v>0</v>
          </cell>
          <cell r="E20">
            <v>0</v>
          </cell>
          <cell r="F20">
            <v>0</v>
          </cell>
          <cell r="G20">
            <v>0</v>
          </cell>
          <cell r="H20">
            <v>42</v>
          </cell>
          <cell r="I20">
            <v>3</v>
          </cell>
          <cell r="J20">
            <v>0</v>
          </cell>
          <cell r="K20">
            <v>0</v>
          </cell>
          <cell r="L20">
            <v>3</v>
          </cell>
          <cell r="M20">
            <v>38</v>
          </cell>
          <cell r="N20">
            <v>0.41</v>
          </cell>
          <cell r="O20">
            <v>0.5</v>
          </cell>
        </row>
        <row r="21">
          <cell r="C21">
            <v>33</v>
          </cell>
          <cell r="D21">
            <v>0</v>
          </cell>
          <cell r="E21">
            <v>0</v>
          </cell>
          <cell r="F21">
            <v>0</v>
          </cell>
          <cell r="G21">
            <v>0</v>
          </cell>
          <cell r="H21">
            <v>33</v>
          </cell>
          <cell r="I21">
            <v>0</v>
          </cell>
          <cell r="J21">
            <v>0</v>
          </cell>
          <cell r="K21">
            <v>0</v>
          </cell>
          <cell r="L21">
            <v>0</v>
          </cell>
          <cell r="M21">
            <v>0</v>
          </cell>
          <cell r="N21">
            <v>0.05</v>
          </cell>
          <cell r="O21">
            <v>0</v>
          </cell>
        </row>
        <row r="22">
          <cell r="C22">
            <v>27</v>
          </cell>
          <cell r="D22">
            <v>0</v>
          </cell>
          <cell r="E22">
            <v>0</v>
          </cell>
          <cell r="F22">
            <v>0</v>
          </cell>
          <cell r="G22">
            <v>9.1557849999999998</v>
          </cell>
          <cell r="H22">
            <v>36.155785000000002</v>
          </cell>
          <cell r="I22">
            <v>3</v>
          </cell>
          <cell r="J22">
            <v>0</v>
          </cell>
          <cell r="K22">
            <v>1</v>
          </cell>
          <cell r="L22">
            <v>3</v>
          </cell>
          <cell r="M22">
            <v>38</v>
          </cell>
          <cell r="N22">
            <v>0.49</v>
          </cell>
          <cell r="O22">
            <v>0.5</v>
          </cell>
        </row>
        <row r="23">
          <cell r="C23">
            <v>26</v>
          </cell>
          <cell r="D23">
            <v>0</v>
          </cell>
          <cell r="E23">
            <v>0</v>
          </cell>
          <cell r="F23">
            <v>0</v>
          </cell>
          <cell r="G23">
            <v>0</v>
          </cell>
          <cell r="H23">
            <v>26</v>
          </cell>
          <cell r="I23">
            <v>1</v>
          </cell>
          <cell r="J23">
            <v>0</v>
          </cell>
          <cell r="K23">
            <v>0</v>
          </cell>
          <cell r="L23">
            <v>1</v>
          </cell>
          <cell r="M23">
            <v>13</v>
          </cell>
          <cell r="N23">
            <v>0.2</v>
          </cell>
          <cell r="O23">
            <v>1</v>
          </cell>
        </row>
        <row r="24">
          <cell r="C24">
            <v>24</v>
          </cell>
          <cell r="D24">
            <v>0</v>
          </cell>
          <cell r="E24">
            <v>0</v>
          </cell>
          <cell r="F24">
            <v>0</v>
          </cell>
          <cell r="G24">
            <v>0</v>
          </cell>
          <cell r="H24">
            <v>24</v>
          </cell>
          <cell r="I24">
            <v>2</v>
          </cell>
          <cell r="J24">
            <v>0</v>
          </cell>
          <cell r="K24">
            <v>0</v>
          </cell>
          <cell r="L24">
            <v>2</v>
          </cell>
          <cell r="M24">
            <v>25</v>
          </cell>
          <cell r="N24">
            <v>0.24</v>
          </cell>
          <cell r="O24">
            <v>0</v>
          </cell>
        </row>
        <row r="25">
          <cell r="C25">
            <v>19</v>
          </cell>
          <cell r="D25">
            <v>0</v>
          </cell>
          <cell r="E25">
            <v>0</v>
          </cell>
          <cell r="F25">
            <v>0</v>
          </cell>
          <cell r="G25">
            <v>0</v>
          </cell>
          <cell r="H25">
            <v>19</v>
          </cell>
          <cell r="I25">
            <v>0</v>
          </cell>
          <cell r="J25">
            <v>0</v>
          </cell>
          <cell r="K25">
            <v>0</v>
          </cell>
          <cell r="L25">
            <v>0</v>
          </cell>
          <cell r="M25">
            <v>0</v>
          </cell>
          <cell r="N25">
            <v>0.04</v>
          </cell>
          <cell r="O25">
            <v>0</v>
          </cell>
        </row>
        <row r="26">
          <cell r="C26">
            <v>18</v>
          </cell>
          <cell r="D26">
            <v>0</v>
          </cell>
          <cell r="E26">
            <v>0</v>
          </cell>
          <cell r="F26">
            <v>0</v>
          </cell>
          <cell r="G26">
            <v>0</v>
          </cell>
          <cell r="H26">
            <v>18</v>
          </cell>
          <cell r="I26">
            <v>1</v>
          </cell>
          <cell r="J26">
            <v>0</v>
          </cell>
          <cell r="K26">
            <v>0</v>
          </cell>
          <cell r="L26">
            <v>1</v>
          </cell>
          <cell r="M26">
            <v>13</v>
          </cell>
          <cell r="N26">
            <v>0.17</v>
          </cell>
          <cell r="O26">
            <v>0</v>
          </cell>
        </row>
        <row r="27">
          <cell r="C27">
            <v>16</v>
          </cell>
          <cell r="D27">
            <v>0</v>
          </cell>
          <cell r="E27">
            <v>0</v>
          </cell>
          <cell r="F27">
            <v>0</v>
          </cell>
          <cell r="G27">
            <v>0</v>
          </cell>
          <cell r="H27">
            <v>16</v>
          </cell>
          <cell r="I27">
            <v>0</v>
          </cell>
          <cell r="J27">
            <v>0</v>
          </cell>
          <cell r="K27">
            <v>0</v>
          </cell>
          <cell r="L27">
            <v>0</v>
          </cell>
          <cell r="M27">
            <v>0</v>
          </cell>
          <cell r="N27">
            <v>0.06</v>
          </cell>
          <cell r="O27">
            <v>0</v>
          </cell>
        </row>
        <row r="28">
          <cell r="C28">
            <v>15</v>
          </cell>
          <cell r="D28">
            <v>0</v>
          </cell>
          <cell r="E28">
            <v>0</v>
          </cell>
          <cell r="F28">
            <v>0</v>
          </cell>
          <cell r="G28">
            <v>0</v>
          </cell>
          <cell r="H28">
            <v>15</v>
          </cell>
          <cell r="I28">
            <v>1</v>
          </cell>
          <cell r="J28">
            <v>0</v>
          </cell>
          <cell r="K28">
            <v>0</v>
          </cell>
          <cell r="L28">
            <v>1</v>
          </cell>
          <cell r="M28">
            <v>13</v>
          </cell>
          <cell r="N28">
            <v>0.11</v>
          </cell>
          <cell r="O28">
            <v>0</v>
          </cell>
        </row>
        <row r="29">
          <cell r="C29">
            <v>12</v>
          </cell>
          <cell r="D29">
            <v>0</v>
          </cell>
          <cell r="E29">
            <v>0</v>
          </cell>
          <cell r="F29">
            <v>0</v>
          </cell>
          <cell r="G29">
            <v>0</v>
          </cell>
          <cell r="H29">
            <v>12</v>
          </cell>
          <cell r="I29">
            <v>1</v>
          </cell>
          <cell r="J29">
            <v>0</v>
          </cell>
          <cell r="K29">
            <v>0</v>
          </cell>
          <cell r="L29">
            <v>1</v>
          </cell>
          <cell r="M29">
            <v>13</v>
          </cell>
          <cell r="N29">
            <v>0.14000000000000001</v>
          </cell>
          <cell r="O29">
            <v>0</v>
          </cell>
        </row>
        <row r="30">
          <cell r="C30">
            <v>10</v>
          </cell>
          <cell r="D30">
            <v>0</v>
          </cell>
          <cell r="E30">
            <v>0</v>
          </cell>
          <cell r="F30">
            <v>0</v>
          </cell>
          <cell r="G30">
            <v>0</v>
          </cell>
          <cell r="H30">
            <v>10</v>
          </cell>
          <cell r="I30">
            <v>1</v>
          </cell>
          <cell r="J30">
            <v>0</v>
          </cell>
          <cell r="K30">
            <v>0</v>
          </cell>
          <cell r="L30">
            <v>1</v>
          </cell>
          <cell r="M30">
            <v>13</v>
          </cell>
          <cell r="N30">
            <v>0.17</v>
          </cell>
          <cell r="O30">
            <v>0</v>
          </cell>
        </row>
        <row r="31">
          <cell r="C31">
            <v>9</v>
          </cell>
          <cell r="D31">
            <v>0</v>
          </cell>
          <cell r="E31">
            <v>0</v>
          </cell>
          <cell r="F31">
            <v>0</v>
          </cell>
          <cell r="G31">
            <v>0</v>
          </cell>
          <cell r="H31">
            <v>9</v>
          </cell>
          <cell r="I31">
            <v>0</v>
          </cell>
          <cell r="J31">
            <v>0</v>
          </cell>
          <cell r="K31">
            <v>0</v>
          </cell>
          <cell r="L31">
            <v>0</v>
          </cell>
          <cell r="M31">
            <v>0</v>
          </cell>
          <cell r="N31">
            <v>0.01</v>
          </cell>
          <cell r="O31">
            <v>0</v>
          </cell>
        </row>
        <row r="32">
          <cell r="C32">
            <v>7</v>
          </cell>
          <cell r="D32">
            <v>0</v>
          </cell>
          <cell r="E32">
            <v>0</v>
          </cell>
          <cell r="F32">
            <v>0</v>
          </cell>
          <cell r="G32">
            <v>0</v>
          </cell>
          <cell r="H32">
            <v>7</v>
          </cell>
          <cell r="I32">
            <v>1</v>
          </cell>
          <cell r="J32">
            <v>0</v>
          </cell>
          <cell r="K32">
            <v>0</v>
          </cell>
          <cell r="L32">
            <v>1</v>
          </cell>
          <cell r="M32">
            <v>13</v>
          </cell>
          <cell r="N32">
            <v>0.11</v>
          </cell>
          <cell r="O32">
            <v>0.5</v>
          </cell>
        </row>
        <row r="33">
          <cell r="C33">
            <v>7</v>
          </cell>
          <cell r="D33">
            <v>0</v>
          </cell>
          <cell r="E33">
            <v>0</v>
          </cell>
          <cell r="F33">
            <v>0</v>
          </cell>
          <cell r="G33">
            <v>0</v>
          </cell>
          <cell r="H33">
            <v>7</v>
          </cell>
          <cell r="I33">
            <v>0</v>
          </cell>
          <cell r="J33">
            <v>0</v>
          </cell>
          <cell r="K33">
            <v>0</v>
          </cell>
          <cell r="L33">
            <v>0</v>
          </cell>
          <cell r="M33">
            <v>0</v>
          </cell>
          <cell r="N33">
            <v>0.02</v>
          </cell>
          <cell r="O33">
            <v>0</v>
          </cell>
        </row>
        <row r="34">
          <cell r="C34">
            <v>6</v>
          </cell>
          <cell r="D34">
            <v>0</v>
          </cell>
          <cell r="E34">
            <v>0</v>
          </cell>
          <cell r="F34">
            <v>0</v>
          </cell>
          <cell r="G34">
            <v>0</v>
          </cell>
          <cell r="H34">
            <v>6</v>
          </cell>
          <cell r="I34">
            <v>0</v>
          </cell>
          <cell r="J34">
            <v>0</v>
          </cell>
          <cell r="K34">
            <v>0</v>
          </cell>
          <cell r="L34">
            <v>0</v>
          </cell>
          <cell r="M34">
            <v>0</v>
          </cell>
          <cell r="N34">
            <v>0.06</v>
          </cell>
          <cell r="O34">
            <v>0</v>
          </cell>
        </row>
        <row r="35">
          <cell r="C35">
            <v>5</v>
          </cell>
          <cell r="D35">
            <v>0</v>
          </cell>
          <cell r="E35">
            <v>0</v>
          </cell>
          <cell r="F35">
            <v>0</v>
          </cell>
          <cell r="G35">
            <v>0</v>
          </cell>
          <cell r="H35">
            <v>5</v>
          </cell>
          <cell r="I35">
            <v>0</v>
          </cell>
          <cell r="J35">
            <v>0</v>
          </cell>
          <cell r="K35">
            <v>0</v>
          </cell>
          <cell r="L35">
            <v>0</v>
          </cell>
          <cell r="M35">
            <v>0</v>
          </cell>
          <cell r="N35">
            <v>0.02</v>
          </cell>
          <cell r="O35">
            <v>0</v>
          </cell>
        </row>
        <row r="36">
          <cell r="C36">
            <v>4</v>
          </cell>
          <cell r="D36">
            <v>0</v>
          </cell>
          <cell r="E36">
            <v>0</v>
          </cell>
          <cell r="F36">
            <v>0</v>
          </cell>
          <cell r="G36">
            <v>0</v>
          </cell>
          <cell r="H36">
            <v>4</v>
          </cell>
          <cell r="I36">
            <v>0</v>
          </cell>
          <cell r="J36">
            <v>0</v>
          </cell>
          <cell r="K36">
            <v>0</v>
          </cell>
          <cell r="L36">
            <v>0</v>
          </cell>
          <cell r="M36">
            <v>0</v>
          </cell>
          <cell r="N36">
            <v>0.02</v>
          </cell>
          <cell r="O36">
            <v>0</v>
          </cell>
        </row>
        <row r="37">
          <cell r="C37">
            <v>3</v>
          </cell>
          <cell r="D37">
            <v>0</v>
          </cell>
          <cell r="E37">
            <v>0</v>
          </cell>
          <cell r="F37">
            <v>0</v>
          </cell>
          <cell r="G37">
            <v>0</v>
          </cell>
          <cell r="H37">
            <v>3</v>
          </cell>
          <cell r="I37">
            <v>0</v>
          </cell>
          <cell r="J37">
            <v>0</v>
          </cell>
          <cell r="K37">
            <v>0</v>
          </cell>
          <cell r="L37">
            <v>0</v>
          </cell>
          <cell r="M37">
            <v>0</v>
          </cell>
          <cell r="N37">
            <v>4.6728699999999999E-5</v>
          </cell>
          <cell r="O37">
            <v>0</v>
          </cell>
        </row>
        <row r="38">
          <cell r="C38">
            <v>2</v>
          </cell>
          <cell r="D38">
            <v>0</v>
          </cell>
          <cell r="E38">
            <v>0</v>
          </cell>
          <cell r="F38">
            <v>0</v>
          </cell>
          <cell r="G38">
            <v>0</v>
          </cell>
          <cell r="H38">
            <v>2</v>
          </cell>
          <cell r="I38">
            <v>0</v>
          </cell>
          <cell r="J38">
            <v>0</v>
          </cell>
          <cell r="K38">
            <v>0</v>
          </cell>
          <cell r="L38">
            <v>0</v>
          </cell>
          <cell r="M38">
            <v>0</v>
          </cell>
          <cell r="N38">
            <v>0.01</v>
          </cell>
          <cell r="O38">
            <v>0</v>
          </cell>
        </row>
        <row r="39">
          <cell r="C39">
            <v>2</v>
          </cell>
          <cell r="D39">
            <v>0</v>
          </cell>
          <cell r="E39">
            <v>0</v>
          </cell>
          <cell r="F39">
            <v>0</v>
          </cell>
          <cell r="G39">
            <v>0</v>
          </cell>
          <cell r="H39">
            <v>2</v>
          </cell>
          <cell r="I39">
            <v>0</v>
          </cell>
          <cell r="J39">
            <v>0</v>
          </cell>
          <cell r="K39">
            <v>0</v>
          </cell>
          <cell r="L39">
            <v>0</v>
          </cell>
          <cell r="M39">
            <v>0</v>
          </cell>
          <cell r="N39">
            <v>0.01</v>
          </cell>
          <cell r="O39">
            <v>0</v>
          </cell>
        </row>
        <row r="40">
          <cell r="C40">
            <v>1</v>
          </cell>
          <cell r="D40">
            <v>0</v>
          </cell>
          <cell r="E40">
            <v>0</v>
          </cell>
          <cell r="F40">
            <v>0</v>
          </cell>
          <cell r="G40">
            <v>0</v>
          </cell>
          <cell r="H40">
            <v>1</v>
          </cell>
          <cell r="I40">
            <v>0</v>
          </cell>
          <cell r="J40">
            <v>0</v>
          </cell>
          <cell r="K40">
            <v>0</v>
          </cell>
          <cell r="L40">
            <v>0</v>
          </cell>
          <cell r="M40">
            <v>0</v>
          </cell>
          <cell r="N40">
            <v>0.01</v>
          </cell>
          <cell r="O40">
            <v>2</v>
          </cell>
        </row>
        <row r="41">
          <cell r="C41">
            <v>12</v>
          </cell>
          <cell r="D41">
            <v>0</v>
          </cell>
          <cell r="E41">
            <v>0</v>
          </cell>
          <cell r="F41">
            <v>0</v>
          </cell>
          <cell r="G41">
            <v>0</v>
          </cell>
          <cell r="H41">
            <v>12</v>
          </cell>
          <cell r="I41">
            <v>2.183685999999966</v>
          </cell>
          <cell r="J41">
            <v>0</v>
          </cell>
          <cell r="K41">
            <v>0</v>
          </cell>
          <cell r="L41">
            <v>3</v>
          </cell>
          <cell r="M41">
            <v>38</v>
          </cell>
          <cell r="N41">
            <v>0.12</v>
          </cell>
          <cell r="O41" t="str">
            <v>0, 0.5, 1, 1.5, 2, 2.5</v>
          </cell>
        </row>
        <row r="42">
          <cell r="C42">
            <v>12089</v>
          </cell>
          <cell r="D42">
            <v>0</v>
          </cell>
          <cell r="E42">
            <v>0</v>
          </cell>
          <cell r="F42">
            <v>0</v>
          </cell>
          <cell r="G42">
            <v>9.1557849999999998</v>
          </cell>
          <cell r="H42">
            <v>12098.155785000001</v>
          </cell>
          <cell r="I42">
            <v>690.18368599999997</v>
          </cell>
          <cell r="J42">
            <v>0</v>
          </cell>
          <cell r="K42">
            <v>1</v>
          </cell>
          <cell r="L42">
            <v>691</v>
          </cell>
          <cell r="M42">
            <v>8638</v>
          </cell>
          <cell r="N42">
            <v>100</v>
          </cell>
        </row>
      </sheetData>
      <sheetData sheetId="10">
        <row r="7">
          <cell r="C7">
            <v>10257</v>
          </cell>
        </row>
        <row r="8">
          <cell r="C8">
            <v>2.3443572602737666E-4</v>
          </cell>
        </row>
        <row r="9">
          <cell r="C9">
            <v>2.4045529999999999</v>
          </cell>
        </row>
      </sheetData>
      <sheetData sheetId="11"/>
      <sheetData sheetId="12">
        <row r="10">
          <cell r="C10">
            <v>10703</v>
          </cell>
          <cell r="D10">
            <v>0</v>
          </cell>
          <cell r="E10">
            <v>10818</v>
          </cell>
          <cell r="F10">
            <v>0</v>
          </cell>
          <cell r="G10">
            <v>256</v>
          </cell>
          <cell r="H10">
            <v>2.36</v>
          </cell>
        </row>
        <row r="11">
          <cell r="C11">
            <v>178</v>
          </cell>
          <cell r="D11">
            <v>8</v>
          </cell>
          <cell r="E11">
            <v>136</v>
          </cell>
          <cell r="F11">
            <v>0</v>
          </cell>
          <cell r="G11">
            <v>3</v>
          </cell>
          <cell r="H11">
            <v>2.3199999999999998</v>
          </cell>
        </row>
        <row r="12">
          <cell r="C12">
            <v>228</v>
          </cell>
          <cell r="D12">
            <v>5</v>
          </cell>
          <cell r="E12">
            <v>218</v>
          </cell>
          <cell r="F12">
            <v>2</v>
          </cell>
          <cell r="G12">
            <v>2</v>
          </cell>
          <cell r="H12">
            <v>1.07</v>
          </cell>
        </row>
        <row r="13">
          <cell r="C13">
            <v>282</v>
          </cell>
          <cell r="D13">
            <v>0</v>
          </cell>
          <cell r="E13">
            <v>310</v>
          </cell>
          <cell r="F13">
            <v>0</v>
          </cell>
          <cell r="G13">
            <v>0</v>
          </cell>
          <cell r="H13">
            <v>0</v>
          </cell>
        </row>
        <row r="14">
          <cell r="C14">
            <v>125</v>
          </cell>
          <cell r="D14">
            <v>0</v>
          </cell>
          <cell r="E14">
            <v>125</v>
          </cell>
          <cell r="F14">
            <v>0</v>
          </cell>
          <cell r="G14">
            <v>0</v>
          </cell>
          <cell r="H14">
            <v>0</v>
          </cell>
        </row>
        <row r="15">
          <cell r="C15">
            <v>1036</v>
          </cell>
          <cell r="D15">
            <v>73</v>
          </cell>
          <cell r="E15">
            <v>961</v>
          </cell>
          <cell r="F15">
            <v>32</v>
          </cell>
          <cell r="G15">
            <v>339</v>
          </cell>
          <cell r="H15">
            <v>34.17</v>
          </cell>
        </row>
        <row r="16">
          <cell r="C16">
            <v>3703</v>
          </cell>
          <cell r="D16">
            <v>1218</v>
          </cell>
          <cell r="E16">
            <v>3432</v>
          </cell>
          <cell r="F16">
            <v>318</v>
          </cell>
          <cell r="G16">
            <v>3283</v>
          </cell>
          <cell r="H16">
            <v>87.56</v>
          </cell>
        </row>
        <row r="17">
          <cell r="C17">
            <v>1668</v>
          </cell>
          <cell r="D17">
            <v>872</v>
          </cell>
          <cell r="E17">
            <v>1333</v>
          </cell>
          <cell r="F17">
            <v>89</v>
          </cell>
          <cell r="G17">
            <v>1003</v>
          </cell>
          <cell r="H17">
            <v>70.489999999999995</v>
          </cell>
        </row>
        <row r="18">
          <cell r="C18">
            <v>3834</v>
          </cell>
          <cell r="D18">
            <v>338</v>
          </cell>
          <cell r="E18">
            <v>3834</v>
          </cell>
          <cell r="F18">
            <v>73</v>
          </cell>
          <cell r="G18">
            <v>1411</v>
          </cell>
          <cell r="H18">
            <v>36.130000000000003</v>
          </cell>
        </row>
        <row r="19">
          <cell r="C19">
            <v>215</v>
          </cell>
          <cell r="D19">
            <v>22</v>
          </cell>
          <cell r="E19">
            <v>213</v>
          </cell>
          <cell r="F19">
            <v>3</v>
          </cell>
          <cell r="G19">
            <v>223</v>
          </cell>
          <cell r="H19">
            <v>103.24</v>
          </cell>
        </row>
        <row r="20">
          <cell r="C20">
            <v>693</v>
          </cell>
          <cell r="D20">
            <v>130</v>
          </cell>
          <cell r="E20">
            <v>626</v>
          </cell>
          <cell r="F20">
            <v>42</v>
          </cell>
          <cell r="G20">
            <v>1002</v>
          </cell>
          <cell r="H20">
            <v>150</v>
          </cell>
        </row>
        <row r="21">
          <cell r="C21">
            <v>269</v>
          </cell>
          <cell r="D21">
            <v>0</v>
          </cell>
          <cell r="E21">
            <v>269</v>
          </cell>
          <cell r="F21">
            <v>0</v>
          </cell>
          <cell r="G21">
            <v>27</v>
          </cell>
          <cell r="H21">
            <v>10</v>
          </cell>
        </row>
        <row r="22">
          <cell r="C22">
            <v>0</v>
          </cell>
          <cell r="D22">
            <v>0</v>
          </cell>
          <cell r="E22">
            <v>0</v>
          </cell>
          <cell r="F22">
            <v>0</v>
          </cell>
          <cell r="G22">
            <v>0</v>
          </cell>
          <cell r="H22">
            <v>0</v>
          </cell>
        </row>
        <row r="23">
          <cell r="C23">
            <v>3</v>
          </cell>
          <cell r="D23">
            <v>0</v>
          </cell>
          <cell r="E23">
            <v>3</v>
          </cell>
          <cell r="F23">
            <v>0</v>
          </cell>
          <cell r="G23">
            <v>2</v>
          </cell>
          <cell r="H23">
            <v>75.099999999999994</v>
          </cell>
        </row>
        <row r="24">
          <cell r="C24">
            <v>29</v>
          </cell>
          <cell r="D24">
            <v>0</v>
          </cell>
          <cell r="E24">
            <v>29</v>
          </cell>
          <cell r="F24">
            <v>0</v>
          </cell>
          <cell r="G24">
            <v>63</v>
          </cell>
          <cell r="H24">
            <v>218.18</v>
          </cell>
        </row>
        <row r="25">
          <cell r="C25">
            <v>1752</v>
          </cell>
          <cell r="D25">
            <v>0</v>
          </cell>
          <cell r="E25">
            <v>1752</v>
          </cell>
          <cell r="F25">
            <v>0</v>
          </cell>
          <cell r="G25">
            <v>1613</v>
          </cell>
          <cell r="H25">
            <v>92.04</v>
          </cell>
        </row>
        <row r="26">
          <cell r="C26">
            <v>24717</v>
          </cell>
          <cell r="D26">
            <v>2667</v>
          </cell>
          <cell r="E26">
            <v>24059</v>
          </cell>
          <cell r="F26">
            <v>559</v>
          </cell>
          <cell r="G26">
            <v>9227</v>
          </cell>
          <cell r="H26">
            <v>37.480705175075144</v>
          </cell>
        </row>
      </sheetData>
      <sheetData sheetId="13">
        <row r="11">
          <cell r="C11">
            <v>10415</v>
          </cell>
          <cell r="D11">
            <v>0</v>
          </cell>
          <cell r="E11">
            <v>38</v>
          </cell>
          <cell r="F11">
            <v>8</v>
          </cell>
          <cell r="G11">
            <v>129</v>
          </cell>
          <cell r="H11">
            <v>0</v>
          </cell>
          <cell r="I11">
            <v>0</v>
          </cell>
          <cell r="J11">
            <v>0</v>
          </cell>
          <cell r="K11">
            <v>0</v>
          </cell>
          <cell r="L11">
            <v>227</v>
          </cell>
          <cell r="M11">
            <v>0</v>
          </cell>
          <cell r="N11">
            <v>0</v>
          </cell>
          <cell r="O11">
            <v>0</v>
          </cell>
          <cell r="P11">
            <v>0</v>
          </cell>
          <cell r="Q11">
            <v>0</v>
          </cell>
          <cell r="R11">
            <v>10818</v>
          </cell>
          <cell r="S11">
            <v>228</v>
          </cell>
        </row>
        <row r="12">
          <cell r="C12">
            <v>120</v>
          </cell>
          <cell r="D12">
            <v>0</v>
          </cell>
          <cell r="E12">
            <v>0</v>
          </cell>
          <cell r="F12">
            <v>0</v>
          </cell>
          <cell r="G12">
            <v>16</v>
          </cell>
          <cell r="H12">
            <v>0</v>
          </cell>
          <cell r="I12">
            <v>0</v>
          </cell>
          <cell r="J12">
            <v>0</v>
          </cell>
          <cell r="K12">
            <v>0</v>
          </cell>
          <cell r="L12">
            <v>0</v>
          </cell>
          <cell r="M12">
            <v>0</v>
          </cell>
          <cell r="N12">
            <v>0</v>
          </cell>
          <cell r="O12">
            <v>0</v>
          </cell>
          <cell r="P12">
            <v>0</v>
          </cell>
          <cell r="Q12">
            <v>0</v>
          </cell>
          <cell r="R12">
            <v>136</v>
          </cell>
          <cell r="S12">
            <v>0</v>
          </cell>
        </row>
        <row r="13">
          <cell r="C13">
            <v>218</v>
          </cell>
          <cell r="D13">
            <v>0</v>
          </cell>
          <cell r="E13">
            <v>0</v>
          </cell>
          <cell r="F13">
            <v>0</v>
          </cell>
          <cell r="G13">
            <v>0</v>
          </cell>
          <cell r="H13">
            <v>0</v>
          </cell>
          <cell r="I13">
            <v>0</v>
          </cell>
          <cell r="J13">
            <v>0</v>
          </cell>
          <cell r="K13">
            <v>0</v>
          </cell>
          <cell r="L13">
            <v>2</v>
          </cell>
          <cell r="M13">
            <v>0</v>
          </cell>
          <cell r="N13">
            <v>0</v>
          </cell>
          <cell r="O13">
            <v>0</v>
          </cell>
          <cell r="P13">
            <v>0</v>
          </cell>
          <cell r="Q13">
            <v>0</v>
          </cell>
          <cell r="R13">
            <v>221</v>
          </cell>
          <cell r="S13">
            <v>0</v>
          </cell>
        </row>
        <row r="14">
          <cell r="C14">
            <v>310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310</v>
          </cell>
          <cell r="S14">
            <v>5</v>
          </cell>
        </row>
        <row r="15">
          <cell r="C15">
            <v>125</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125</v>
          </cell>
          <cell r="S15">
            <v>0</v>
          </cell>
        </row>
        <row r="16">
          <cell r="C16">
            <v>0</v>
          </cell>
          <cell r="D16">
            <v>0</v>
          </cell>
          <cell r="E16">
            <v>0</v>
          </cell>
          <cell r="F16">
            <v>0</v>
          </cell>
          <cell r="G16">
            <v>648</v>
          </cell>
          <cell r="H16">
            <v>0</v>
          </cell>
          <cell r="I16">
            <v>270</v>
          </cell>
          <cell r="J16">
            <v>0</v>
          </cell>
          <cell r="K16">
            <v>0</v>
          </cell>
          <cell r="L16">
            <v>75</v>
          </cell>
          <cell r="M16">
            <v>0</v>
          </cell>
          <cell r="N16">
            <v>0</v>
          </cell>
          <cell r="O16">
            <v>0</v>
          </cell>
          <cell r="P16">
            <v>0</v>
          </cell>
          <cell r="Q16">
            <v>0</v>
          </cell>
          <cell r="R16">
            <v>993</v>
          </cell>
          <cell r="S16">
            <v>0</v>
          </cell>
        </row>
        <row r="17">
          <cell r="C17">
            <v>0</v>
          </cell>
          <cell r="D17">
            <v>0</v>
          </cell>
          <cell r="E17">
            <v>0</v>
          </cell>
          <cell r="F17">
            <v>0</v>
          </cell>
          <cell r="G17">
            <v>57</v>
          </cell>
          <cell r="H17">
            <v>0</v>
          </cell>
          <cell r="I17">
            <v>60</v>
          </cell>
          <cell r="J17">
            <v>0</v>
          </cell>
          <cell r="K17">
            <v>0</v>
          </cell>
          <cell r="L17">
            <v>3586</v>
          </cell>
          <cell r="M17">
            <v>47</v>
          </cell>
          <cell r="N17">
            <v>0</v>
          </cell>
          <cell r="O17">
            <v>0</v>
          </cell>
          <cell r="P17">
            <v>0</v>
          </cell>
          <cell r="Q17">
            <v>0</v>
          </cell>
          <cell r="R17">
            <v>3750</v>
          </cell>
          <cell r="S17">
            <v>3543</v>
          </cell>
        </row>
        <row r="18">
          <cell r="C18">
            <v>0</v>
          </cell>
          <cell r="D18">
            <v>0</v>
          </cell>
          <cell r="E18">
            <v>0</v>
          </cell>
          <cell r="F18">
            <v>0</v>
          </cell>
          <cell r="G18">
            <v>0</v>
          </cell>
          <cell r="H18">
            <v>0</v>
          </cell>
          <cell r="I18">
            <v>0</v>
          </cell>
          <cell r="J18">
            <v>0</v>
          </cell>
          <cell r="K18">
            <v>1422</v>
          </cell>
          <cell r="L18">
            <v>0</v>
          </cell>
          <cell r="M18">
            <v>0</v>
          </cell>
          <cell r="N18">
            <v>0</v>
          </cell>
          <cell r="O18">
            <v>0</v>
          </cell>
          <cell r="P18">
            <v>0</v>
          </cell>
          <cell r="Q18">
            <v>0</v>
          </cell>
          <cell r="R18">
            <v>1422</v>
          </cell>
          <cell r="S18">
            <v>1422</v>
          </cell>
        </row>
        <row r="19">
          <cell r="C19">
            <v>0</v>
          </cell>
          <cell r="D19">
            <v>0</v>
          </cell>
          <cell r="E19">
            <v>0</v>
          </cell>
          <cell r="F19">
            <v>0</v>
          </cell>
          <cell r="G19">
            <v>0</v>
          </cell>
          <cell r="H19">
            <v>2979</v>
          </cell>
          <cell r="I19">
            <v>928</v>
          </cell>
          <cell r="J19">
            <v>0</v>
          </cell>
          <cell r="K19">
            <v>0</v>
          </cell>
          <cell r="L19">
            <v>0</v>
          </cell>
          <cell r="M19">
            <v>0</v>
          </cell>
          <cell r="N19">
            <v>0</v>
          </cell>
          <cell r="O19">
            <v>0</v>
          </cell>
          <cell r="P19">
            <v>0</v>
          </cell>
          <cell r="Q19">
            <v>0</v>
          </cell>
          <cell r="R19">
            <v>3907</v>
          </cell>
          <cell r="S19">
            <v>3907</v>
          </cell>
        </row>
        <row r="20">
          <cell r="C20">
            <v>0</v>
          </cell>
          <cell r="D20">
            <v>0</v>
          </cell>
          <cell r="E20">
            <v>0</v>
          </cell>
          <cell r="F20">
            <v>0</v>
          </cell>
          <cell r="G20">
            <v>0</v>
          </cell>
          <cell r="H20">
            <v>0</v>
          </cell>
          <cell r="I20">
            <v>0</v>
          </cell>
          <cell r="J20">
            <v>0</v>
          </cell>
          <cell r="K20">
            <v>0</v>
          </cell>
          <cell r="L20">
            <v>202</v>
          </cell>
          <cell r="M20">
            <v>14</v>
          </cell>
          <cell r="N20">
            <v>0</v>
          </cell>
          <cell r="O20">
            <v>0</v>
          </cell>
          <cell r="P20">
            <v>0</v>
          </cell>
          <cell r="Q20">
            <v>0</v>
          </cell>
          <cell r="R20">
            <v>216</v>
          </cell>
          <cell r="S20">
            <v>216</v>
          </cell>
        </row>
        <row r="21">
          <cell r="C21">
            <v>0</v>
          </cell>
          <cell r="D21">
            <v>0</v>
          </cell>
          <cell r="E21">
            <v>0</v>
          </cell>
          <cell r="F21">
            <v>0</v>
          </cell>
          <cell r="G21">
            <v>0</v>
          </cell>
          <cell r="H21">
            <v>0</v>
          </cell>
          <cell r="I21">
            <v>0</v>
          </cell>
          <cell r="J21">
            <v>0</v>
          </cell>
          <cell r="K21">
            <v>0</v>
          </cell>
          <cell r="L21">
            <v>0</v>
          </cell>
          <cell r="M21">
            <v>668</v>
          </cell>
          <cell r="N21">
            <v>0</v>
          </cell>
          <cell r="O21">
            <v>0</v>
          </cell>
          <cell r="P21">
            <v>0</v>
          </cell>
          <cell r="Q21">
            <v>0</v>
          </cell>
          <cell r="R21">
            <v>668</v>
          </cell>
          <cell r="S21">
            <v>668</v>
          </cell>
        </row>
        <row r="22">
          <cell r="C22">
            <v>0</v>
          </cell>
          <cell r="D22">
            <v>0</v>
          </cell>
          <cell r="E22">
            <v>0</v>
          </cell>
          <cell r="F22">
            <v>269</v>
          </cell>
          <cell r="G22">
            <v>0</v>
          </cell>
          <cell r="H22">
            <v>0</v>
          </cell>
          <cell r="I22">
            <v>0</v>
          </cell>
          <cell r="J22">
            <v>0</v>
          </cell>
          <cell r="K22">
            <v>0</v>
          </cell>
          <cell r="L22">
            <v>0</v>
          </cell>
          <cell r="M22">
            <v>0</v>
          </cell>
          <cell r="N22">
            <v>0</v>
          </cell>
          <cell r="O22">
            <v>0</v>
          </cell>
          <cell r="P22">
            <v>0</v>
          </cell>
          <cell r="Q22">
            <v>0</v>
          </cell>
          <cell r="R22">
            <v>269</v>
          </cell>
          <cell r="S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C24">
            <v>0</v>
          </cell>
          <cell r="D24">
            <v>0</v>
          </cell>
          <cell r="E24">
            <v>0</v>
          </cell>
          <cell r="F24">
            <v>0</v>
          </cell>
          <cell r="G24">
            <v>1</v>
          </cell>
          <cell r="H24">
            <v>0</v>
          </cell>
          <cell r="I24">
            <v>0</v>
          </cell>
          <cell r="J24">
            <v>0</v>
          </cell>
          <cell r="K24">
            <v>0</v>
          </cell>
          <cell r="L24">
            <v>2</v>
          </cell>
          <cell r="M24">
            <v>0</v>
          </cell>
          <cell r="N24">
            <v>0</v>
          </cell>
          <cell r="O24">
            <v>0</v>
          </cell>
          <cell r="P24">
            <v>0</v>
          </cell>
          <cell r="Q24">
            <v>0</v>
          </cell>
          <cell r="R24">
            <v>3</v>
          </cell>
          <cell r="S24">
            <v>3</v>
          </cell>
        </row>
        <row r="25">
          <cell r="C25">
            <v>0</v>
          </cell>
          <cell r="D25">
            <v>0</v>
          </cell>
          <cell r="E25">
            <v>0</v>
          </cell>
          <cell r="F25">
            <v>0</v>
          </cell>
          <cell r="G25">
            <v>0</v>
          </cell>
          <cell r="H25">
            <v>0</v>
          </cell>
          <cell r="I25">
            <v>0</v>
          </cell>
          <cell r="J25">
            <v>0</v>
          </cell>
          <cell r="K25">
            <v>0</v>
          </cell>
          <cell r="L25">
            <v>6</v>
          </cell>
          <cell r="M25">
            <v>0</v>
          </cell>
          <cell r="N25">
            <v>23</v>
          </cell>
          <cell r="O25">
            <v>0</v>
          </cell>
          <cell r="P25">
            <v>0</v>
          </cell>
          <cell r="Q25">
            <v>0</v>
          </cell>
          <cell r="R25">
            <v>29</v>
          </cell>
          <cell r="S25">
            <v>29</v>
          </cell>
        </row>
        <row r="26">
          <cell r="C26">
            <v>88</v>
          </cell>
          <cell r="D26">
            <v>0</v>
          </cell>
          <cell r="E26">
            <v>0</v>
          </cell>
          <cell r="F26">
            <v>0</v>
          </cell>
          <cell r="G26">
            <v>58</v>
          </cell>
          <cell r="H26">
            <v>0</v>
          </cell>
          <cell r="I26">
            <v>0</v>
          </cell>
          <cell r="J26">
            <v>0</v>
          </cell>
          <cell r="K26">
            <v>0</v>
          </cell>
          <cell r="L26">
            <v>1560</v>
          </cell>
          <cell r="M26">
            <v>24</v>
          </cell>
          <cell r="N26">
            <v>0</v>
          </cell>
          <cell r="O26">
            <v>0</v>
          </cell>
          <cell r="P26">
            <v>0</v>
          </cell>
          <cell r="Q26">
            <v>22</v>
          </cell>
          <cell r="R26">
            <v>1752</v>
          </cell>
          <cell r="S26">
            <v>1720</v>
          </cell>
        </row>
        <row r="27">
          <cell r="C27">
            <v>11276</v>
          </cell>
          <cell r="D27">
            <v>0</v>
          </cell>
          <cell r="E27">
            <v>38</v>
          </cell>
          <cell r="F27">
            <v>276</v>
          </cell>
          <cell r="G27">
            <v>909</v>
          </cell>
          <cell r="H27">
            <v>2979</v>
          </cell>
          <cell r="I27">
            <v>1259</v>
          </cell>
          <cell r="J27">
            <v>0</v>
          </cell>
          <cell r="K27">
            <v>1422</v>
          </cell>
          <cell r="L27">
            <v>5660</v>
          </cell>
          <cell r="M27">
            <v>753</v>
          </cell>
          <cell r="N27">
            <v>23</v>
          </cell>
          <cell r="O27">
            <v>0</v>
          </cell>
          <cell r="P27">
            <v>0</v>
          </cell>
          <cell r="Q27">
            <v>22</v>
          </cell>
          <cell r="R27">
            <v>24618</v>
          </cell>
          <cell r="S27">
            <v>11741</v>
          </cell>
        </row>
      </sheetData>
      <sheetData sheetId="14">
        <row r="8">
          <cell r="C8">
            <v>0</v>
          </cell>
          <cell r="D8">
            <v>0</v>
          </cell>
          <cell r="F8" t="str">
            <v>1.4</v>
          </cell>
          <cell r="G8">
            <v>0</v>
          </cell>
          <cell r="H8">
            <v>0</v>
          </cell>
          <cell r="I8">
            <v>0</v>
          </cell>
          <cell r="J8">
            <v>0</v>
          </cell>
        </row>
        <row r="9">
          <cell r="C9">
            <v>0</v>
          </cell>
          <cell r="D9">
            <v>0</v>
          </cell>
          <cell r="F9" t="str">
            <v>1.4</v>
          </cell>
          <cell r="G9">
            <v>0</v>
          </cell>
          <cell r="H9">
            <v>0</v>
          </cell>
          <cell r="I9">
            <v>0</v>
          </cell>
          <cell r="J9">
            <v>0</v>
          </cell>
        </row>
        <row r="10">
          <cell r="C10">
            <v>7</v>
          </cell>
          <cell r="D10">
            <v>17</v>
          </cell>
          <cell r="F10" t="str">
            <v>1.4</v>
          </cell>
          <cell r="G10">
            <v>23</v>
          </cell>
          <cell r="H10">
            <v>24</v>
          </cell>
          <cell r="I10">
            <v>24</v>
          </cell>
          <cell r="J10">
            <v>6</v>
          </cell>
        </row>
        <row r="11">
          <cell r="E11">
            <v>0</v>
          </cell>
          <cell r="F11">
            <v>0</v>
          </cell>
          <cell r="G11">
            <v>0</v>
          </cell>
          <cell r="H11">
            <v>0</v>
          </cell>
          <cell r="I11">
            <v>0</v>
          </cell>
          <cell r="J11">
            <v>0</v>
          </cell>
        </row>
        <row r="12">
          <cell r="E12">
            <v>0</v>
          </cell>
          <cell r="G12">
            <v>0</v>
          </cell>
          <cell r="H12">
            <v>0</v>
          </cell>
          <cell r="I12">
            <v>0</v>
          </cell>
          <cell r="J12">
            <v>0</v>
          </cell>
        </row>
        <row r="13">
          <cell r="E13">
            <v>0</v>
          </cell>
          <cell r="G13">
            <v>0</v>
          </cell>
          <cell r="H13">
            <v>0</v>
          </cell>
          <cell r="I13">
            <v>0</v>
          </cell>
          <cell r="J13">
            <v>0</v>
          </cell>
        </row>
        <row r="14">
          <cell r="E14">
            <v>0</v>
          </cell>
          <cell r="G14">
            <v>0</v>
          </cell>
          <cell r="H14">
            <v>0</v>
          </cell>
          <cell r="I14">
            <v>0</v>
          </cell>
          <cell r="J14">
            <v>0</v>
          </cell>
        </row>
        <row r="15">
          <cell r="G15">
            <v>0</v>
          </cell>
          <cell r="H15">
            <v>0</v>
          </cell>
          <cell r="I15">
            <v>0</v>
          </cell>
          <cell r="J15">
            <v>0</v>
          </cell>
        </row>
        <row r="16">
          <cell r="G16">
            <v>0</v>
          </cell>
          <cell r="H16">
            <v>0</v>
          </cell>
          <cell r="I16">
            <v>0</v>
          </cell>
          <cell r="J16">
            <v>0</v>
          </cell>
        </row>
        <row r="17">
          <cell r="G17">
            <v>0</v>
          </cell>
          <cell r="H17">
            <v>0</v>
          </cell>
          <cell r="I17">
            <v>0</v>
          </cell>
          <cell r="J17">
            <v>0</v>
          </cell>
        </row>
        <row r="18">
          <cell r="G18">
            <v>23</v>
          </cell>
          <cell r="H18">
            <v>24</v>
          </cell>
          <cell r="I18">
            <v>24</v>
          </cell>
          <cell r="J18">
            <v>6</v>
          </cell>
        </row>
      </sheetData>
      <sheetData sheetId="15">
        <row r="8">
          <cell r="C8">
            <v>0</v>
          </cell>
          <cell r="D8">
            <v>0</v>
          </cell>
        </row>
        <row r="9">
          <cell r="D9">
            <v>0</v>
          </cell>
        </row>
        <row r="10">
          <cell r="D10">
            <v>0</v>
          </cell>
        </row>
        <row r="11">
          <cell r="C11">
            <v>23</v>
          </cell>
          <cell r="D11">
            <v>4</v>
          </cell>
        </row>
        <row r="12">
          <cell r="C12">
            <v>0</v>
          </cell>
          <cell r="D12">
            <v>0</v>
          </cell>
        </row>
        <row r="13">
          <cell r="C13">
            <v>23</v>
          </cell>
          <cell r="D13">
            <v>4</v>
          </cell>
        </row>
      </sheetData>
      <sheetData sheetId="16">
        <row r="9">
          <cell r="C9">
            <v>0</v>
          </cell>
          <cell r="D9">
            <v>0</v>
          </cell>
          <cell r="E9">
            <v>0</v>
          </cell>
          <cell r="F9">
            <v>0</v>
          </cell>
          <cell r="G9">
            <v>0</v>
          </cell>
          <cell r="H9">
            <v>0</v>
          </cell>
          <cell r="I9">
            <v>0</v>
          </cell>
          <cell r="J9">
            <v>0</v>
          </cell>
          <cell r="K9">
            <v>0</v>
          </cell>
          <cell r="L9">
            <v>0</v>
          </cell>
          <cell r="M9">
            <v>0</v>
          </cell>
          <cell r="N9">
            <v>0</v>
          </cell>
        </row>
        <row r="10">
          <cell r="C10">
            <v>0</v>
          </cell>
          <cell r="D10">
            <v>0</v>
          </cell>
          <cell r="E10">
            <v>0</v>
          </cell>
          <cell r="F10">
            <v>0</v>
          </cell>
          <cell r="G10">
            <v>0</v>
          </cell>
          <cell r="H10">
            <v>0</v>
          </cell>
          <cell r="I10">
            <v>0</v>
          </cell>
          <cell r="J10">
            <v>0</v>
          </cell>
          <cell r="K10">
            <v>0</v>
          </cell>
          <cell r="L10">
            <v>0</v>
          </cell>
          <cell r="M10">
            <v>0</v>
          </cell>
          <cell r="N10">
            <v>0</v>
          </cell>
        </row>
        <row r="11">
          <cell r="C11">
            <v>0</v>
          </cell>
          <cell r="D11">
            <v>0</v>
          </cell>
          <cell r="E11">
            <v>0</v>
          </cell>
          <cell r="F11">
            <v>0</v>
          </cell>
          <cell r="G11">
            <v>0</v>
          </cell>
          <cell r="H11">
            <v>0</v>
          </cell>
          <cell r="I11">
            <v>0</v>
          </cell>
          <cell r="J11">
            <v>0</v>
          </cell>
          <cell r="K11">
            <v>0</v>
          </cell>
          <cell r="L11">
            <v>0</v>
          </cell>
          <cell r="M11">
            <v>0</v>
          </cell>
          <cell r="N11">
            <v>0</v>
          </cell>
        </row>
        <row r="12">
          <cell r="C12">
            <v>0</v>
          </cell>
          <cell r="D12">
            <v>0</v>
          </cell>
          <cell r="E12">
            <v>0</v>
          </cell>
          <cell r="F12">
            <v>0</v>
          </cell>
          <cell r="G12">
            <v>0</v>
          </cell>
          <cell r="H12">
            <v>0</v>
          </cell>
          <cell r="I12">
            <v>0</v>
          </cell>
          <cell r="J12">
            <v>0</v>
          </cell>
          <cell r="K12">
            <v>0</v>
          </cell>
          <cell r="L12">
            <v>0</v>
          </cell>
          <cell r="M12">
            <v>0</v>
          </cell>
          <cell r="N12">
            <v>0</v>
          </cell>
        </row>
        <row r="13">
          <cell r="C13">
            <v>0</v>
          </cell>
          <cell r="D13">
            <v>0</v>
          </cell>
          <cell r="E13">
            <v>0</v>
          </cell>
          <cell r="F13">
            <v>0</v>
          </cell>
          <cell r="G13">
            <v>0</v>
          </cell>
          <cell r="H13">
            <v>0</v>
          </cell>
          <cell r="I13">
            <v>0</v>
          </cell>
          <cell r="J13">
            <v>0</v>
          </cell>
          <cell r="K13">
            <v>0</v>
          </cell>
          <cell r="L13">
            <v>0</v>
          </cell>
          <cell r="M13">
            <v>0</v>
          </cell>
          <cell r="N13">
            <v>0</v>
          </cell>
        </row>
        <row r="14">
          <cell r="C14">
            <v>0</v>
          </cell>
          <cell r="D14">
            <v>9</v>
          </cell>
          <cell r="E14">
            <v>0</v>
          </cell>
          <cell r="F14">
            <v>0</v>
          </cell>
          <cell r="G14">
            <v>22</v>
          </cell>
          <cell r="H14">
            <v>1</v>
          </cell>
          <cell r="I14">
            <v>0</v>
          </cell>
          <cell r="J14">
            <v>0</v>
          </cell>
          <cell r="K14">
            <v>0</v>
          </cell>
          <cell r="L14">
            <v>0</v>
          </cell>
          <cell r="M14">
            <v>0</v>
          </cell>
          <cell r="N14">
            <v>32</v>
          </cell>
        </row>
        <row r="15">
          <cell r="C15">
            <v>0</v>
          </cell>
          <cell r="D15">
            <v>0</v>
          </cell>
          <cell r="E15">
            <v>0</v>
          </cell>
          <cell r="F15">
            <v>0</v>
          </cell>
          <cell r="G15">
            <v>0</v>
          </cell>
          <cell r="H15">
            <v>0</v>
          </cell>
          <cell r="I15">
            <v>0</v>
          </cell>
          <cell r="J15">
            <v>0</v>
          </cell>
          <cell r="K15">
            <v>1</v>
          </cell>
          <cell r="L15">
            <v>0</v>
          </cell>
          <cell r="M15">
            <v>0</v>
          </cell>
          <cell r="N15">
            <v>1</v>
          </cell>
        </row>
        <row r="16">
          <cell r="C16">
            <v>0</v>
          </cell>
          <cell r="D16">
            <v>0</v>
          </cell>
          <cell r="E16">
            <v>0</v>
          </cell>
          <cell r="F16">
            <v>0</v>
          </cell>
          <cell r="G16">
            <v>0</v>
          </cell>
          <cell r="H16">
            <v>0</v>
          </cell>
          <cell r="I16">
            <v>0</v>
          </cell>
          <cell r="J16">
            <v>0</v>
          </cell>
          <cell r="K16">
            <v>0</v>
          </cell>
          <cell r="L16">
            <v>0</v>
          </cell>
          <cell r="M16">
            <v>0</v>
          </cell>
          <cell r="N16">
            <v>0</v>
          </cell>
        </row>
        <row r="17">
          <cell r="C17">
            <v>0</v>
          </cell>
          <cell r="D17">
            <v>0</v>
          </cell>
          <cell r="E17">
            <v>0</v>
          </cell>
          <cell r="F17">
            <v>0</v>
          </cell>
          <cell r="G17">
            <v>0</v>
          </cell>
          <cell r="H17">
            <v>0</v>
          </cell>
          <cell r="I17">
            <v>0</v>
          </cell>
          <cell r="J17">
            <v>0</v>
          </cell>
          <cell r="K17">
            <v>0</v>
          </cell>
          <cell r="L17">
            <v>0</v>
          </cell>
          <cell r="M17">
            <v>0</v>
          </cell>
          <cell r="N17">
            <v>0</v>
          </cell>
        </row>
        <row r="18">
          <cell r="C18">
            <v>0</v>
          </cell>
          <cell r="D18">
            <v>0</v>
          </cell>
          <cell r="E18">
            <v>0</v>
          </cell>
          <cell r="F18">
            <v>0</v>
          </cell>
          <cell r="G18">
            <v>0</v>
          </cell>
          <cell r="H18">
            <v>0</v>
          </cell>
          <cell r="I18">
            <v>0</v>
          </cell>
          <cell r="J18">
            <v>0</v>
          </cell>
          <cell r="K18">
            <v>0</v>
          </cell>
          <cell r="L18">
            <v>0</v>
          </cell>
          <cell r="M18">
            <v>0</v>
          </cell>
          <cell r="N18">
            <v>0</v>
          </cell>
        </row>
        <row r="19">
          <cell r="C19">
            <v>0</v>
          </cell>
          <cell r="D19">
            <v>9</v>
          </cell>
          <cell r="E19">
            <v>0</v>
          </cell>
          <cell r="F19">
            <v>0</v>
          </cell>
          <cell r="G19">
            <v>22</v>
          </cell>
          <cell r="H19">
            <v>1</v>
          </cell>
          <cell r="I19">
            <v>0</v>
          </cell>
          <cell r="J19">
            <v>0</v>
          </cell>
          <cell r="K19">
            <v>1</v>
          </cell>
          <cell r="L19">
            <v>0</v>
          </cell>
          <cell r="M19">
            <v>0</v>
          </cell>
          <cell r="N19">
            <v>32</v>
          </cell>
        </row>
      </sheetData>
      <sheetData sheetId="17">
        <row r="10">
          <cell r="C10">
            <v>24</v>
          </cell>
          <cell r="D10">
            <v>3</v>
          </cell>
          <cell r="E10">
            <v>0</v>
          </cell>
          <cell r="F10">
            <v>2</v>
          </cell>
          <cell r="G10">
            <v>0</v>
          </cell>
          <cell r="H10">
            <v>0</v>
          </cell>
          <cell r="I10">
            <v>0</v>
          </cell>
          <cell r="J10">
            <v>0</v>
          </cell>
        </row>
        <row r="11">
          <cell r="C11">
            <v>0</v>
          </cell>
          <cell r="D11">
            <v>0</v>
          </cell>
          <cell r="E11">
            <v>0</v>
          </cell>
          <cell r="F11">
            <v>0</v>
          </cell>
          <cell r="G11">
            <v>0</v>
          </cell>
          <cell r="H11">
            <v>0</v>
          </cell>
          <cell r="I11">
            <v>0</v>
          </cell>
          <cell r="J11">
            <v>0</v>
          </cell>
        </row>
        <row r="12">
          <cell r="C12">
            <v>0</v>
          </cell>
          <cell r="D12">
            <v>0</v>
          </cell>
          <cell r="E12">
            <v>0</v>
          </cell>
          <cell r="F12">
            <v>0</v>
          </cell>
          <cell r="G12">
            <v>0</v>
          </cell>
          <cell r="H12">
            <v>0</v>
          </cell>
          <cell r="I12">
            <v>0</v>
          </cell>
          <cell r="J12">
            <v>0</v>
          </cell>
        </row>
        <row r="13">
          <cell r="C13">
            <v>0</v>
          </cell>
          <cell r="D13">
            <v>0</v>
          </cell>
          <cell r="E13">
            <v>0</v>
          </cell>
          <cell r="F13">
            <v>0</v>
          </cell>
          <cell r="G13">
            <v>0</v>
          </cell>
          <cell r="H13">
            <v>0</v>
          </cell>
          <cell r="I13">
            <v>0</v>
          </cell>
          <cell r="J13">
            <v>0</v>
          </cell>
        </row>
        <row r="14">
          <cell r="C14">
            <v>0</v>
          </cell>
          <cell r="D14">
            <v>0</v>
          </cell>
          <cell r="E14">
            <v>0</v>
          </cell>
          <cell r="F14">
            <v>0</v>
          </cell>
          <cell r="G14">
            <v>0</v>
          </cell>
          <cell r="H14">
            <v>0</v>
          </cell>
          <cell r="I14">
            <v>0</v>
          </cell>
          <cell r="J14">
            <v>0</v>
          </cell>
        </row>
        <row r="15">
          <cell r="C15">
            <v>0</v>
          </cell>
          <cell r="D15">
            <v>0</v>
          </cell>
          <cell r="E15">
            <v>0</v>
          </cell>
          <cell r="F15">
            <v>0</v>
          </cell>
          <cell r="G15">
            <v>0</v>
          </cell>
          <cell r="H15">
            <v>0</v>
          </cell>
          <cell r="I15">
            <v>0</v>
          </cell>
          <cell r="J15">
            <v>0</v>
          </cell>
        </row>
        <row r="16">
          <cell r="C16">
            <v>0</v>
          </cell>
          <cell r="D16">
            <v>0</v>
          </cell>
          <cell r="E16">
            <v>0</v>
          </cell>
          <cell r="F16">
            <v>0</v>
          </cell>
          <cell r="G16">
            <v>0</v>
          </cell>
          <cell r="H16">
            <v>0</v>
          </cell>
          <cell r="I16">
            <v>0</v>
          </cell>
          <cell r="J16">
            <v>0</v>
          </cell>
        </row>
        <row r="17">
          <cell r="C17">
            <v>0</v>
          </cell>
          <cell r="D17">
            <v>0</v>
          </cell>
          <cell r="E17">
            <v>0</v>
          </cell>
          <cell r="F17">
            <v>0</v>
          </cell>
          <cell r="G17">
            <v>0</v>
          </cell>
          <cell r="H17">
            <v>0</v>
          </cell>
          <cell r="I17">
            <v>0</v>
          </cell>
          <cell r="J17">
            <v>0</v>
          </cell>
        </row>
        <row r="18">
          <cell r="C18">
            <v>24</v>
          </cell>
          <cell r="D18">
            <v>3</v>
          </cell>
          <cell r="E18">
            <v>0</v>
          </cell>
          <cell r="F18">
            <v>2</v>
          </cell>
          <cell r="G18">
            <v>0</v>
          </cell>
          <cell r="H18">
            <v>0</v>
          </cell>
          <cell r="I18">
            <v>0</v>
          </cell>
          <cell r="J18">
            <v>0</v>
          </cell>
        </row>
      </sheetData>
      <sheetData sheetId="18">
        <row r="9">
          <cell r="C9">
            <v>9</v>
          </cell>
          <cell r="D9">
            <v>0</v>
          </cell>
        </row>
        <row r="10">
          <cell r="C10">
            <v>9</v>
          </cell>
          <cell r="D10">
            <v>0</v>
          </cell>
        </row>
        <row r="11">
          <cell r="C11">
            <v>0</v>
          </cell>
          <cell r="D11">
            <v>0</v>
          </cell>
        </row>
        <row r="12">
          <cell r="C12">
            <v>0</v>
          </cell>
          <cell r="D12">
            <v>0</v>
          </cell>
        </row>
        <row r="13">
          <cell r="C13">
            <v>0</v>
          </cell>
          <cell r="D13">
            <v>0</v>
          </cell>
        </row>
        <row r="14">
          <cell r="C14">
            <v>0</v>
          </cell>
        </row>
        <row r="15">
          <cell r="C15">
            <v>0</v>
          </cell>
          <cell r="D15">
            <v>0</v>
          </cell>
        </row>
        <row r="16">
          <cell r="C16">
            <v>0</v>
          </cell>
          <cell r="D16">
            <v>0</v>
          </cell>
        </row>
        <row r="17">
          <cell r="C17">
            <v>0</v>
          </cell>
          <cell r="D17">
            <v>0</v>
          </cell>
        </row>
        <row r="18">
          <cell r="D18">
            <v>0</v>
          </cell>
        </row>
        <row r="19">
          <cell r="C19">
            <v>0</v>
          </cell>
          <cell r="D19">
            <v>0</v>
          </cell>
        </row>
        <row r="20">
          <cell r="C20">
            <v>0</v>
          </cell>
          <cell r="D20">
            <v>0</v>
          </cell>
        </row>
        <row r="21">
          <cell r="C21">
            <v>0</v>
          </cell>
          <cell r="D21">
            <v>0</v>
          </cell>
        </row>
        <row r="22">
          <cell r="C22">
            <v>0</v>
          </cell>
          <cell r="D22">
            <v>0</v>
          </cell>
        </row>
        <row r="23">
          <cell r="C23">
            <v>0</v>
          </cell>
          <cell r="D23">
            <v>0</v>
          </cell>
        </row>
        <row r="24">
          <cell r="C24">
            <v>0</v>
          </cell>
        </row>
        <row r="25">
          <cell r="C25">
            <v>0</v>
          </cell>
          <cell r="D25">
            <v>0</v>
          </cell>
        </row>
        <row r="26">
          <cell r="C26">
            <v>0</v>
          </cell>
          <cell r="D26">
            <v>0</v>
          </cell>
        </row>
        <row r="27">
          <cell r="C27">
            <v>0</v>
          </cell>
          <cell r="D27">
            <v>0</v>
          </cell>
        </row>
      </sheetData>
      <sheetData sheetId="19"/>
      <sheetData sheetId="20">
        <row r="11">
          <cell r="E11">
            <v>9</v>
          </cell>
          <cell r="F11">
            <v>9</v>
          </cell>
          <cell r="I11">
            <v>9</v>
          </cell>
        </row>
        <row r="17">
          <cell r="E17">
            <v>9</v>
          </cell>
          <cell r="F17">
            <v>9</v>
          </cell>
          <cell r="I17">
            <v>9</v>
          </cell>
        </row>
        <row r="18">
          <cell r="E18">
            <v>9</v>
          </cell>
          <cell r="F18">
            <v>9</v>
          </cell>
          <cell r="I18">
            <v>9</v>
          </cell>
        </row>
      </sheetData>
      <sheetData sheetId="21">
        <row r="9">
          <cell r="G9">
            <v>9</v>
          </cell>
          <cell r="K9">
            <v>9</v>
          </cell>
          <cell r="O9">
            <v>9</v>
          </cell>
          <cell r="S9">
            <v>1</v>
          </cell>
        </row>
        <row r="10">
          <cell r="G10">
            <v>9</v>
          </cell>
          <cell r="K10">
            <v>9</v>
          </cell>
          <cell r="O10">
            <v>9</v>
          </cell>
          <cell r="S10">
            <v>1</v>
          </cell>
        </row>
        <row r="11">
          <cell r="G11">
            <v>9</v>
          </cell>
          <cell r="K11">
            <v>9</v>
          </cell>
          <cell r="O11">
            <v>9</v>
          </cell>
          <cell r="S11">
            <v>1</v>
          </cell>
        </row>
        <row r="14">
          <cell r="G14">
            <v>9</v>
          </cell>
          <cell r="K14">
            <v>9</v>
          </cell>
          <cell r="O14">
            <v>9</v>
          </cell>
          <cell r="S14">
            <v>1</v>
          </cell>
        </row>
      </sheetData>
      <sheetData sheetId="22">
        <row r="11">
          <cell r="C11">
            <v>5445</v>
          </cell>
          <cell r="D11">
            <v>5421</v>
          </cell>
          <cell r="E11">
            <v>-85</v>
          </cell>
        </row>
        <row r="17">
          <cell r="C17">
            <v>5445</v>
          </cell>
          <cell r="D17">
            <v>5421</v>
          </cell>
          <cell r="E17">
            <v>-85</v>
          </cell>
        </row>
        <row r="18">
          <cell r="C18">
            <v>5445</v>
          </cell>
          <cell r="D18">
            <v>5421</v>
          </cell>
          <cell r="E18">
            <v>-85</v>
          </cell>
        </row>
      </sheetData>
      <sheetData sheetId="23"/>
      <sheetData sheetId="24"/>
      <sheetData sheetId="25">
        <row r="8">
          <cell r="C8">
            <v>25707</v>
          </cell>
        </row>
        <row r="9">
          <cell r="C9">
            <v>-810.56500000000005</v>
          </cell>
        </row>
        <row r="10">
          <cell r="C10">
            <v>0</v>
          </cell>
        </row>
        <row r="11">
          <cell r="C11">
            <v>0</v>
          </cell>
        </row>
        <row r="12">
          <cell r="C12">
            <v>0</v>
          </cell>
        </row>
        <row r="13">
          <cell r="C13">
            <v>0</v>
          </cell>
        </row>
        <row r="14">
          <cell r="C14">
            <v>0</v>
          </cell>
        </row>
        <row r="15">
          <cell r="C15">
            <v>4</v>
          </cell>
        </row>
        <row r="16">
          <cell r="C16">
            <v>0</v>
          </cell>
        </row>
        <row r="17">
          <cell r="C17">
            <v>777</v>
          </cell>
        </row>
        <row r="18">
          <cell r="C18">
            <v>0</v>
          </cell>
        </row>
        <row r="19">
          <cell r="C19">
            <v>0</v>
          </cell>
        </row>
        <row r="20">
          <cell r="C20">
            <v>0</v>
          </cell>
        </row>
        <row r="21">
          <cell r="C21">
            <v>-122.43500000000131</v>
          </cell>
        </row>
        <row r="22">
          <cell r="C22">
            <v>25555</v>
          </cell>
        </row>
      </sheetData>
      <sheetData sheetId="26">
        <row r="10">
          <cell r="C10">
            <v>24774</v>
          </cell>
        </row>
        <row r="11">
          <cell r="C11">
            <v>0</v>
          </cell>
        </row>
        <row r="12">
          <cell r="C12">
            <v>0</v>
          </cell>
        </row>
        <row r="13">
          <cell r="C13">
            <v>0</v>
          </cell>
        </row>
        <row r="14">
          <cell r="C14">
            <v>0</v>
          </cell>
        </row>
        <row r="15">
          <cell r="C15">
            <v>-49</v>
          </cell>
        </row>
        <row r="16">
          <cell r="C16">
            <v>24725</v>
          </cell>
        </row>
        <row r="18">
          <cell r="C18">
            <v>27</v>
          </cell>
        </row>
        <row r="19">
          <cell r="C19">
            <v>0</v>
          </cell>
        </row>
        <row r="20">
          <cell r="C20">
            <v>26</v>
          </cell>
        </row>
        <row r="21">
          <cell r="C21">
            <v>0</v>
          </cell>
        </row>
        <row r="22">
          <cell r="C22">
            <v>0</v>
          </cell>
        </row>
        <row r="23">
          <cell r="C23">
            <v>0</v>
          </cell>
        </row>
        <row r="24">
          <cell r="C24">
            <v>0</v>
          </cell>
        </row>
        <row r="25">
          <cell r="C25">
            <v>0</v>
          </cell>
        </row>
        <row r="26">
          <cell r="C26">
            <v>0</v>
          </cell>
        </row>
        <row r="27">
          <cell r="C27">
            <v>0</v>
          </cell>
        </row>
        <row r="28">
          <cell r="C28">
            <v>53</v>
          </cell>
        </row>
        <row r="30">
          <cell r="C30">
            <v>0</v>
          </cell>
        </row>
        <row r="31">
          <cell r="C31">
            <v>0</v>
          </cell>
        </row>
        <row r="32">
          <cell r="C32">
            <v>0</v>
          </cell>
        </row>
        <row r="33">
          <cell r="C33">
            <v>0</v>
          </cell>
        </row>
        <row r="34">
          <cell r="C34">
            <v>0</v>
          </cell>
        </row>
        <row r="35">
          <cell r="C35">
            <v>0</v>
          </cell>
        </row>
        <row r="36">
          <cell r="C36">
            <v>0</v>
          </cell>
        </row>
        <row r="38">
          <cell r="C38">
            <v>2685</v>
          </cell>
        </row>
        <row r="39">
          <cell r="C39">
            <v>-1908</v>
          </cell>
        </row>
        <row r="41">
          <cell r="C41">
            <v>777</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row r="55">
          <cell r="C55">
            <v>1827</v>
          </cell>
        </row>
        <row r="56">
          <cell r="C56">
            <v>25555</v>
          </cell>
        </row>
        <row r="58">
          <cell r="C58">
            <v>7.1492858540403048E-2</v>
          </cell>
        </row>
        <row r="59">
          <cell r="C59">
            <v>7.1492858540403048E-2</v>
          </cell>
        </row>
        <row r="60">
          <cell r="C60">
            <v>7.1492858540403048E-2</v>
          </cell>
        </row>
        <row r="61">
          <cell r="C61">
            <v>0.03</v>
          </cell>
        </row>
        <row r="62">
          <cell r="C62">
            <v>0</v>
          </cell>
        </row>
        <row r="63">
          <cell r="C63">
            <v>0</v>
          </cell>
        </row>
        <row r="64">
          <cell r="C64">
            <v>0</v>
          </cell>
        </row>
        <row r="65">
          <cell r="C65">
            <v>0.03</v>
          </cell>
        </row>
        <row r="67">
          <cell r="C67" t="str">
            <v>Transitional</v>
          </cell>
        </row>
      </sheetData>
      <sheetData sheetId="27">
        <row r="9">
          <cell r="C9">
            <v>24774</v>
          </cell>
        </row>
        <row r="10">
          <cell r="C10">
            <v>0</v>
          </cell>
        </row>
        <row r="11">
          <cell r="C11">
            <v>24774</v>
          </cell>
        </row>
        <row r="12">
          <cell r="C12">
            <v>269</v>
          </cell>
        </row>
        <row r="13">
          <cell r="C13">
            <v>11591</v>
          </cell>
        </row>
        <row r="14">
          <cell r="C14">
            <v>32</v>
          </cell>
        </row>
        <row r="15">
          <cell r="C15">
            <v>961</v>
          </cell>
        </row>
        <row r="16">
          <cell r="C16">
            <v>3834</v>
          </cell>
        </row>
        <row r="17">
          <cell r="C17">
            <v>1659</v>
          </cell>
        </row>
        <row r="18">
          <cell r="C18">
            <v>3679</v>
          </cell>
        </row>
        <row r="19">
          <cell r="C19">
            <v>215</v>
          </cell>
        </row>
        <row r="20">
          <cell r="C20">
            <v>2534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9">
          <cell r="B9">
            <v>35715</v>
          </cell>
          <cell r="C9">
            <v>-128</v>
          </cell>
          <cell r="D9">
            <v>22690</v>
          </cell>
          <cell r="E9">
            <v>0</v>
          </cell>
        </row>
        <row r="11">
          <cell r="B11">
            <v>426926</v>
          </cell>
          <cell r="C11">
            <v>-149679</v>
          </cell>
          <cell r="D11">
            <v>352640</v>
          </cell>
          <cell r="E11">
            <v>-30776</v>
          </cell>
          <cell r="F11">
            <v>15239</v>
          </cell>
          <cell r="G11">
            <v>0</v>
          </cell>
          <cell r="H11">
            <v>72506</v>
          </cell>
          <cell r="I11">
            <v>-1361</v>
          </cell>
          <cell r="J11">
            <v>264935</v>
          </cell>
          <cell r="K11">
            <v>-29505</v>
          </cell>
          <cell r="L11">
            <v>0</v>
          </cell>
          <cell r="M11">
            <v>0</v>
          </cell>
        </row>
        <row r="12">
          <cell r="B12">
            <v>1019322</v>
          </cell>
          <cell r="C12">
            <v>-377322</v>
          </cell>
          <cell r="D12">
            <v>379647</v>
          </cell>
          <cell r="E12">
            <v>-69631</v>
          </cell>
          <cell r="F12">
            <v>19206</v>
          </cell>
          <cell r="G12">
            <v>0</v>
          </cell>
          <cell r="H12">
            <v>67672</v>
          </cell>
          <cell r="I12">
            <v>-4786</v>
          </cell>
          <cell r="J12">
            <v>292769</v>
          </cell>
          <cell r="K12">
            <v>-64845</v>
          </cell>
          <cell r="L12">
            <v>0</v>
          </cell>
          <cell r="M12">
            <v>0</v>
          </cell>
        </row>
        <row r="13">
          <cell r="B13">
            <v>0</v>
          </cell>
          <cell r="C13">
            <v>0</v>
          </cell>
          <cell r="D13">
            <v>0</v>
          </cell>
          <cell r="E13">
            <v>0</v>
          </cell>
          <cell r="F13">
            <v>0</v>
          </cell>
          <cell r="G13">
            <v>0</v>
          </cell>
          <cell r="H13">
            <v>0</v>
          </cell>
          <cell r="I13">
            <v>0</v>
          </cell>
          <cell r="J13">
            <v>0</v>
          </cell>
          <cell r="K13">
            <v>0</v>
          </cell>
          <cell r="L13">
            <v>0</v>
          </cell>
          <cell r="M13">
            <v>0</v>
          </cell>
        </row>
        <row r="14">
          <cell r="B14">
            <v>53389</v>
          </cell>
          <cell r="C14">
            <v>-10959</v>
          </cell>
          <cell r="D14">
            <v>66714</v>
          </cell>
          <cell r="E14">
            <v>-32226</v>
          </cell>
          <cell r="F14">
            <v>0</v>
          </cell>
          <cell r="G14">
            <v>0</v>
          </cell>
          <cell r="H14">
            <v>0</v>
          </cell>
          <cell r="I14">
            <v>0</v>
          </cell>
          <cell r="J14">
            <v>66714</v>
          </cell>
          <cell r="K14">
            <v>-32226</v>
          </cell>
          <cell r="L14">
            <v>0</v>
          </cell>
          <cell r="M14">
            <v>0</v>
          </cell>
        </row>
        <row r="15">
          <cell r="B15">
            <v>239561</v>
          </cell>
          <cell r="C15">
            <v>-134270</v>
          </cell>
          <cell r="D15">
            <v>355479</v>
          </cell>
          <cell r="E15">
            <v>-56739</v>
          </cell>
          <cell r="F15">
            <v>56046</v>
          </cell>
          <cell r="G15">
            <v>-10</v>
          </cell>
          <cell r="H15">
            <v>66404</v>
          </cell>
          <cell r="I15">
            <v>-136</v>
          </cell>
          <cell r="J15">
            <v>233029</v>
          </cell>
          <cell r="K15">
            <v>-56593</v>
          </cell>
          <cell r="L15">
            <v>0</v>
          </cell>
          <cell r="M15">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9">
          <cell r="B9">
            <v>10412062</v>
          </cell>
          <cell r="C9">
            <v>10042858</v>
          </cell>
          <cell r="D9">
            <v>9807</v>
          </cell>
          <cell r="E9">
            <v>369204</v>
          </cell>
          <cell r="F9">
            <v>154900</v>
          </cell>
          <cell r="G9">
            <v>214304</v>
          </cell>
          <cell r="H9">
            <v>12465</v>
          </cell>
          <cell r="I9">
            <v>27231</v>
          </cell>
          <cell r="J9">
            <v>30645</v>
          </cell>
          <cell r="K9">
            <v>43773</v>
          </cell>
          <cell r="L9">
            <v>25133</v>
          </cell>
          <cell r="M9">
            <v>75057</v>
          </cell>
        </row>
        <row r="10">
          <cell r="B10">
            <v>9799015</v>
          </cell>
          <cell r="C10">
            <v>9454073</v>
          </cell>
          <cell r="D10">
            <v>9050</v>
          </cell>
          <cell r="E10">
            <v>344942</v>
          </cell>
          <cell r="F10">
            <v>143028</v>
          </cell>
          <cell r="G10">
            <v>201964</v>
          </cell>
          <cell r="H10">
            <v>11444</v>
          </cell>
          <cell r="I10">
            <v>25347</v>
          </cell>
          <cell r="J10">
            <v>25962</v>
          </cell>
          <cell r="K10">
            <v>41509</v>
          </cell>
          <cell r="L10">
            <v>24611</v>
          </cell>
          <cell r="M10">
            <v>73091</v>
          </cell>
        </row>
        <row r="11">
          <cell r="B11">
            <v>8389081</v>
          </cell>
          <cell r="C11">
            <v>8051397</v>
          </cell>
          <cell r="D11">
            <v>8561</v>
          </cell>
          <cell r="E11">
            <v>337684</v>
          </cell>
          <cell r="F11">
            <v>139046</v>
          </cell>
          <cell r="G11">
            <v>198638</v>
          </cell>
          <cell r="H11">
            <v>11058</v>
          </cell>
          <cell r="I11">
            <v>24707</v>
          </cell>
          <cell r="J11">
            <v>25126</v>
          </cell>
          <cell r="K11">
            <v>40835</v>
          </cell>
          <cell r="L11">
            <v>24533</v>
          </cell>
          <cell r="M11">
            <v>72379</v>
          </cell>
        </row>
        <row r="12">
          <cell r="B12">
            <v>1385192</v>
          </cell>
          <cell r="C12">
            <v>1337045</v>
          </cell>
          <cell r="E12">
            <v>48147</v>
          </cell>
          <cell r="F12">
            <v>23304</v>
          </cell>
          <cell r="G12">
            <v>24843</v>
          </cell>
        </row>
        <row r="13">
          <cell r="B13">
            <v>366534</v>
          </cell>
          <cell r="C13">
            <v>329694</v>
          </cell>
          <cell r="E13">
            <v>36840</v>
          </cell>
          <cell r="F13">
            <v>17189</v>
          </cell>
          <cell r="G13">
            <v>19651</v>
          </cell>
        </row>
        <row r="14">
          <cell r="B14">
            <v>548233</v>
          </cell>
          <cell r="C14">
            <v>476349</v>
          </cell>
          <cell r="E14">
            <v>71884</v>
          </cell>
          <cell r="F14">
            <v>60141</v>
          </cell>
          <cell r="G14">
            <v>11743</v>
          </cell>
        </row>
        <row r="15">
          <cell r="B15">
            <v>-166778</v>
          </cell>
          <cell r="C15">
            <v>-47921</v>
          </cell>
          <cell r="D15">
            <v>-623</v>
          </cell>
          <cell r="E15">
            <v>-118857</v>
          </cell>
          <cell r="F15">
            <v>-65654</v>
          </cell>
          <cell r="G15">
            <v>-53203</v>
          </cell>
          <cell r="H15">
            <v>-2812</v>
          </cell>
          <cell r="I15">
            <v>-9073</v>
          </cell>
          <cell r="J15">
            <v>-12716</v>
          </cell>
          <cell r="K15">
            <v>-15215</v>
          </cell>
          <cell r="L15">
            <v>-5994</v>
          </cell>
          <cell r="M15">
            <v>-7393</v>
          </cell>
        </row>
        <row r="17">
          <cell r="B17">
            <v>8919664</v>
          </cell>
          <cell r="C17">
            <v>8697999</v>
          </cell>
          <cell r="D17">
            <v>8025</v>
          </cell>
          <cell r="E17">
            <v>221665</v>
          </cell>
          <cell r="F17">
            <v>74162</v>
          </cell>
          <cell r="G17">
            <v>147503</v>
          </cell>
          <cell r="H17">
            <v>8508</v>
          </cell>
          <cell r="I17">
            <v>16199</v>
          </cell>
          <cell r="J17">
            <v>13339</v>
          </cell>
          <cell r="K17">
            <v>26112</v>
          </cell>
          <cell r="L17">
            <v>18554</v>
          </cell>
          <cell r="M17">
            <v>64921</v>
          </cell>
        </row>
        <row r="18">
          <cell r="B18">
            <v>7448970</v>
          </cell>
          <cell r="C18">
            <v>7236676</v>
          </cell>
          <cell r="D18">
            <v>7664</v>
          </cell>
          <cell r="E18">
            <v>212294</v>
          </cell>
          <cell r="F18">
            <v>67088</v>
          </cell>
          <cell r="G18">
            <v>145206</v>
          </cell>
          <cell r="H18">
            <v>8224</v>
          </cell>
          <cell r="I18">
            <v>15922</v>
          </cell>
          <cell r="J18">
            <v>13157</v>
          </cell>
          <cell r="K18">
            <v>25721</v>
          </cell>
          <cell r="L18">
            <v>18437</v>
          </cell>
          <cell r="M18">
            <v>63745</v>
          </cell>
        </row>
        <row r="19">
          <cell r="B19">
            <v>9078505</v>
          </cell>
          <cell r="C19">
            <v>8557120</v>
          </cell>
          <cell r="D19">
            <v>8194</v>
          </cell>
          <cell r="E19">
            <v>521385</v>
          </cell>
          <cell r="F19">
            <v>168630</v>
          </cell>
          <cell r="G19">
            <v>352499</v>
          </cell>
          <cell r="H19">
            <v>11827</v>
          </cell>
          <cell r="I19">
            <v>21007</v>
          </cell>
          <cell r="J19">
            <v>27098</v>
          </cell>
          <cell r="K19">
            <v>70636</v>
          </cell>
          <cell r="L19">
            <v>43432</v>
          </cell>
          <cell r="M19">
            <v>178499</v>
          </cell>
        </row>
        <row r="20">
          <cell r="B20">
            <v>7943026</v>
          </cell>
          <cell r="C20">
            <v>7464939</v>
          </cell>
          <cell r="D20">
            <v>8056</v>
          </cell>
          <cell r="E20">
            <v>478087</v>
          </cell>
          <cell r="F20">
            <v>150458</v>
          </cell>
          <cell r="G20">
            <v>327629</v>
          </cell>
          <cell r="H20">
            <v>11648</v>
          </cell>
          <cell r="I20">
            <v>20808</v>
          </cell>
          <cell r="J20">
            <v>26832</v>
          </cell>
          <cell r="K20">
            <v>69508</v>
          </cell>
          <cell r="L20">
            <v>43256</v>
          </cell>
          <cell r="M20">
            <v>155499</v>
          </cell>
        </row>
        <row r="21">
          <cell r="B21">
            <v>49906</v>
          </cell>
          <cell r="C21">
            <v>48944</v>
          </cell>
          <cell r="D21">
            <v>98</v>
          </cell>
          <cell r="E21">
            <v>962</v>
          </cell>
          <cell r="F21">
            <v>136</v>
          </cell>
          <cell r="G21">
            <v>826</v>
          </cell>
          <cell r="H21">
            <v>0</v>
          </cell>
          <cell r="I21">
            <v>43</v>
          </cell>
          <cell r="J21">
            <v>141</v>
          </cell>
          <cell r="K21">
            <v>17</v>
          </cell>
          <cell r="L21">
            <v>59</v>
          </cell>
          <cell r="M21">
            <v>566</v>
          </cell>
        </row>
        <row r="22">
          <cell r="B22">
            <v>-1128631</v>
          </cell>
          <cell r="C22">
            <v>-79841</v>
          </cell>
          <cell r="D22">
            <v>-91</v>
          </cell>
          <cell r="E22">
            <v>-1048790</v>
          </cell>
          <cell r="F22">
            <v>-129707</v>
          </cell>
          <cell r="G22">
            <v>-919083</v>
          </cell>
          <cell r="H22">
            <v>-1904</v>
          </cell>
          <cell r="I22">
            <v>-1879</v>
          </cell>
          <cell r="J22">
            <v>-8572</v>
          </cell>
          <cell r="K22">
            <v>-77279</v>
          </cell>
          <cell r="L22">
            <v>-55133</v>
          </cell>
          <cell r="M22">
            <v>-774316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B10">
            <v>0</v>
          </cell>
          <cell r="C10">
            <v>0</v>
          </cell>
          <cell r="D10">
            <v>0</v>
          </cell>
          <cell r="E10">
            <v>0</v>
          </cell>
          <cell r="F10">
            <v>0</v>
          </cell>
          <cell r="G10">
            <v>0</v>
          </cell>
          <cell r="H10">
            <v>0</v>
          </cell>
          <cell r="I10">
            <v>0</v>
          </cell>
        </row>
        <row r="12">
          <cell r="B12">
            <v>0</v>
          </cell>
          <cell r="C12">
            <v>0</v>
          </cell>
          <cell r="D12">
            <v>0</v>
          </cell>
          <cell r="E12">
            <v>0</v>
          </cell>
          <cell r="F12">
            <v>0</v>
          </cell>
          <cell r="G12">
            <v>0</v>
          </cell>
          <cell r="H12">
            <v>0</v>
          </cell>
          <cell r="I12">
            <v>0</v>
          </cell>
        </row>
        <row r="13">
          <cell r="B13">
            <v>0</v>
          </cell>
          <cell r="C13">
            <v>0</v>
          </cell>
          <cell r="D13">
            <v>0</v>
          </cell>
          <cell r="E13">
            <v>0</v>
          </cell>
          <cell r="F13">
            <v>0</v>
          </cell>
          <cell r="G13">
            <v>0</v>
          </cell>
          <cell r="H13">
            <v>0</v>
          </cell>
          <cell r="I13">
            <v>0</v>
          </cell>
        </row>
        <row r="14">
          <cell r="B14">
            <v>0</v>
          </cell>
          <cell r="C14">
            <v>0</v>
          </cell>
          <cell r="D14">
            <v>0</v>
          </cell>
          <cell r="E14">
            <v>0</v>
          </cell>
          <cell r="F14">
            <v>0</v>
          </cell>
          <cell r="G14">
            <v>0</v>
          </cell>
          <cell r="H14">
            <v>0</v>
          </cell>
          <cell r="I14">
            <v>0</v>
          </cell>
        </row>
        <row r="15">
          <cell r="B15">
            <v>21141</v>
          </cell>
          <cell r="C15">
            <v>2182</v>
          </cell>
          <cell r="D15">
            <v>2182</v>
          </cell>
          <cell r="E15">
            <v>2182</v>
          </cell>
          <cell r="F15">
            <v>121</v>
          </cell>
          <cell r="G15">
            <v>1890</v>
          </cell>
          <cell r="H15">
            <v>21043</v>
          </cell>
          <cell r="I15">
            <v>293</v>
          </cell>
        </row>
        <row r="16">
          <cell r="B16">
            <v>389044</v>
          </cell>
          <cell r="C16">
            <v>84842</v>
          </cell>
          <cell r="D16">
            <v>84842</v>
          </cell>
          <cell r="E16">
            <v>84842</v>
          </cell>
          <cell r="F16">
            <v>5513</v>
          </cell>
          <cell r="G16">
            <v>49547</v>
          </cell>
          <cell r="H16">
            <v>403292</v>
          </cell>
          <cell r="I16">
            <v>32395</v>
          </cell>
        </row>
        <row r="17">
          <cell r="B17">
            <v>113997</v>
          </cell>
          <cell r="C17">
            <v>119784</v>
          </cell>
          <cell r="D17">
            <v>119784</v>
          </cell>
          <cell r="E17">
            <v>119784</v>
          </cell>
          <cell r="F17">
            <v>7993</v>
          </cell>
          <cell r="G17">
            <v>32950</v>
          </cell>
          <cell r="H17">
            <v>178881</v>
          </cell>
          <cell r="I17">
            <v>84623</v>
          </cell>
        </row>
        <row r="19">
          <cell r="F19">
            <v>0</v>
          </cell>
          <cell r="G19">
            <v>0</v>
          </cell>
        </row>
        <row r="20">
          <cell r="B20">
            <v>0</v>
          </cell>
          <cell r="C20">
            <v>0</v>
          </cell>
          <cell r="D20">
            <v>0</v>
          </cell>
          <cell r="E20">
            <v>0</v>
          </cell>
          <cell r="F20">
            <v>0</v>
          </cell>
          <cell r="G20">
            <v>0</v>
          </cell>
          <cell r="H20">
            <v>0</v>
          </cell>
          <cell r="I20">
            <v>0</v>
          </cell>
        </row>
        <row r="21">
          <cell r="B21">
            <v>10946</v>
          </cell>
          <cell r="C21">
            <v>1109</v>
          </cell>
          <cell r="D21">
            <v>1109</v>
          </cell>
          <cell r="E21">
            <v>1109</v>
          </cell>
          <cell r="H21">
            <v>6087</v>
          </cell>
          <cell r="I21">
            <v>21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1"/>
      <sheetName val="1.2"/>
      <sheetName val="1.3"/>
      <sheetName val="2"/>
      <sheetName val="3"/>
      <sheetName val="4"/>
      <sheetName val="5"/>
      <sheetName val="6"/>
      <sheetName val="7"/>
      <sheetName val="8"/>
      <sheetName val="9"/>
      <sheetName val="10"/>
      <sheetName val="11"/>
      <sheetName val="12"/>
      <sheetName val="13"/>
      <sheetName val="14"/>
      <sheetName val="15"/>
      <sheetName val="16"/>
      <sheetName val="17"/>
      <sheetName val="18"/>
      <sheetName val="18.1"/>
      <sheetName val="18.2"/>
      <sheetName val="19"/>
      <sheetName val="20"/>
      <sheetName val="20_GA (TOTAL)"/>
      <sheetName val="20_(CY)"/>
      <sheetName val="20_(2. GR)"/>
      <sheetName val="20_(3. GB)"/>
      <sheetName val="20_(4. NL)"/>
      <sheetName val="20_(5. RO)"/>
      <sheetName val="20_(6. RU)"/>
      <sheetName val="20_(7. VG)"/>
      <sheetName val="20_(8. UA)"/>
      <sheetName val="20_(9. OT)"/>
      <sheetName val="21"/>
      <sheetName val="22"/>
      <sheetName val="23"/>
      <sheetName val="24"/>
      <sheetName val="25"/>
      <sheetName val="26"/>
      <sheetName val="30"/>
      <sheetName val="31"/>
      <sheetName val="40"/>
      <sheetName val="LoV"/>
      <sheetName val="41"/>
      <sheetName val="42 "/>
      <sheetName val="43"/>
      <sheetName val="44"/>
      <sheetName val="45"/>
      <sheetName val="46"/>
      <sheetName val="47"/>
      <sheetName val="Validations of 18 etc"/>
      <sheetName val="Validations of 19"/>
      <sheetName val="Validations of 23,24,25,26"/>
      <sheetName val="EGDQ publication"/>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E33">
            <v>426926</v>
          </cell>
        </row>
      </sheetData>
      <sheetData sheetId="40" refreshError="1">
        <row r="20">
          <cell r="E20">
            <v>132990</v>
          </cell>
        </row>
        <row r="23">
          <cell r="E23">
            <v>34102</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EU CR1-A"/>
    </sheetNames>
    <sheetDataSet>
      <sheetData sheetId="0">
        <row r="8">
          <cell r="D8">
            <v>1258.423</v>
          </cell>
          <cell r="E8">
            <v>247.542</v>
          </cell>
          <cell r="F8">
            <v>1273.633</v>
          </cell>
          <cell r="G8">
            <v>7433.6790000000001</v>
          </cell>
          <cell r="H8">
            <v>0</v>
          </cell>
        </row>
        <row r="9">
          <cell r="D9">
            <v>0</v>
          </cell>
          <cell r="E9">
            <v>803.14311893678359</v>
          </cell>
          <cell r="F9">
            <v>1766.8487391925635</v>
          </cell>
          <cell r="G9">
            <v>602.18781513807971</v>
          </cell>
          <cell r="H9">
            <v>3.1339999999999999</v>
          </cell>
          <cell r="I9">
            <v>3175.3136732674266</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CR3"/>
    </sheetNames>
    <sheetDataSet>
      <sheetData sheetId="0">
        <row r="6">
          <cell r="C6">
            <v>10496</v>
          </cell>
          <cell r="D6">
            <v>8970</v>
          </cell>
          <cell r="E6">
            <v>8920</v>
          </cell>
          <cell r="F6">
            <v>50</v>
          </cell>
          <cell r="G6">
            <v>0</v>
          </cell>
        </row>
        <row r="7">
          <cell r="C7">
            <v>3175</v>
          </cell>
          <cell r="D7">
            <v>0</v>
          </cell>
          <cell r="E7">
            <v>0</v>
          </cell>
          <cell r="F7">
            <v>0</v>
          </cell>
          <cell r="G7">
            <v>0</v>
          </cell>
        </row>
        <row r="9">
          <cell r="C9">
            <v>9</v>
          </cell>
          <cell r="D9">
            <v>222</v>
          </cell>
          <cell r="E9">
            <v>221</v>
          </cell>
          <cell r="F9">
            <v>1</v>
          </cell>
          <cell r="G9">
            <v>0</v>
          </cell>
        </row>
        <row r="10">
          <cell r="C10">
            <v>9</v>
          </cell>
          <cell r="D10">
            <v>222</v>
          </cell>
          <cell r="E10">
            <v>221</v>
          </cell>
          <cell r="F10">
            <v>1</v>
          </cell>
          <cell r="G1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XXXIX - Index"/>
      <sheetName val="Qualitative-Environmental risk"/>
      <sheetName val="Qualitative-Social risk"/>
      <sheetName val="Qualitative-Governance risk"/>
      <sheetName val="1.CC Transition risk-Banking b."/>
      <sheetName val="BI"/>
      <sheetName val="BI NACE J&amp;M-U"/>
      <sheetName val="Bonds &amp; Equity"/>
      <sheetName val="PIVOT MATURITY"/>
      <sheetName val="BI - NACE"/>
      <sheetName val="BI - NACE 2"/>
      <sheetName val="BI-NACE 3"/>
    </sheetNames>
    <sheetDataSet>
      <sheetData sheetId="0"/>
      <sheetData sheetId="1"/>
      <sheetData sheetId="2"/>
      <sheetData sheetId="3"/>
      <sheetData sheetId="4">
        <row r="7">
          <cell r="D7">
            <v>43.179084310135984</v>
          </cell>
          <cell r="G7">
            <v>7.9680681648010019</v>
          </cell>
          <cell r="H7">
            <v>1.2555237853349999</v>
          </cell>
          <cell r="I7">
            <v>0.99175821416300047</v>
          </cell>
          <cell r="J7">
            <v>0.20185496</v>
          </cell>
          <cell r="K7">
            <v>0.69651510416300033</v>
          </cell>
          <cell r="L7">
            <v>20222.536223227973</v>
          </cell>
          <cell r="M7">
            <v>5670.8200768984379</v>
          </cell>
          <cell r="N7">
            <v>1</v>
          </cell>
          <cell r="O7">
            <v>23.057985930135985</v>
          </cell>
          <cell r="P7">
            <v>13.622059449999997</v>
          </cell>
          <cell r="Q7">
            <v>5.9735233999999995</v>
          </cell>
          <cell r="R7">
            <v>0.52551553000000006</v>
          </cell>
          <cell r="S7">
            <v>1964.3696860891782</v>
          </cell>
        </row>
        <row r="8">
          <cell r="D8">
            <v>11.778907520000002</v>
          </cell>
          <cell r="G8">
            <v>0.60380443000000006</v>
          </cell>
          <cell r="H8">
            <v>5.369199999999951E-4</v>
          </cell>
          <cell r="I8">
            <v>0.28706254000000003</v>
          </cell>
          <cell r="J8">
            <v>0.13885254999999999</v>
          </cell>
          <cell r="K8">
            <v>5.3260000000000008E-5</v>
          </cell>
          <cell r="L8">
            <v>4740.3851947078892</v>
          </cell>
          <cell r="M8">
            <v>1306.7533158790779</v>
          </cell>
          <cell r="N8">
            <v>1</v>
          </cell>
          <cell r="O8">
            <v>5.7891379699999996</v>
          </cell>
          <cell r="P8">
            <v>5.9350025000000004</v>
          </cell>
          <cell r="Q8">
            <v>5.4767050000000005E-2</v>
          </cell>
          <cell r="R8">
            <v>0</v>
          </cell>
          <cell r="S8">
            <v>1549.0186054393944</v>
          </cell>
        </row>
        <row r="9">
          <cell r="D9">
            <v>4.0000000000000001E-8</v>
          </cell>
          <cell r="G9">
            <v>4.0000000000000001E-8</v>
          </cell>
          <cell r="H9">
            <v>0</v>
          </cell>
          <cell r="I9">
            <v>0</v>
          </cell>
          <cell r="J9">
            <v>0</v>
          </cell>
          <cell r="K9">
            <v>0</v>
          </cell>
          <cell r="L9">
            <v>3.2999120000000002E-5</v>
          </cell>
          <cell r="M9">
            <v>2.131352E-5</v>
          </cell>
          <cell r="O9">
            <v>4.0000000000000001E-8</v>
          </cell>
          <cell r="P9">
            <v>0</v>
          </cell>
          <cell r="Q9">
            <v>0</v>
          </cell>
          <cell r="R9">
            <v>0</v>
          </cell>
          <cell r="S9">
            <v>0</v>
          </cell>
        </row>
        <row r="10">
          <cell r="D10">
            <v>0</v>
          </cell>
          <cell r="G10">
            <v>0</v>
          </cell>
          <cell r="H10">
            <v>0</v>
          </cell>
          <cell r="I10">
            <v>0</v>
          </cell>
          <cell r="J10">
            <v>0</v>
          </cell>
          <cell r="K10">
            <v>0</v>
          </cell>
          <cell r="L10">
            <v>0</v>
          </cell>
          <cell r="M10">
            <v>0</v>
          </cell>
          <cell r="O10">
            <v>0</v>
          </cell>
          <cell r="P10">
            <v>0</v>
          </cell>
          <cell r="Q10">
            <v>0</v>
          </cell>
          <cell r="R10">
            <v>0</v>
          </cell>
          <cell r="S10">
            <v>0</v>
          </cell>
        </row>
        <row r="11">
          <cell r="D11">
            <v>0.58672988000000004</v>
          </cell>
          <cell r="G11">
            <v>0.58645228999999999</v>
          </cell>
          <cell r="H11">
            <v>2.7758999999999797E-4</v>
          </cell>
          <cell r="I11">
            <v>0.13851541000000001</v>
          </cell>
          <cell r="J11">
            <v>0.13848964999999999</v>
          </cell>
          <cell r="K11">
            <v>2.5760000000000001E-5</v>
          </cell>
          <cell r="L11">
            <v>296.00557869789793</v>
          </cell>
          <cell r="M11">
            <v>265.63880031589002</v>
          </cell>
          <cell r="N11">
            <v>1</v>
          </cell>
          <cell r="O11">
            <v>0.58672988000000004</v>
          </cell>
          <cell r="P11">
            <v>0</v>
          </cell>
          <cell r="Q11">
            <v>0</v>
          </cell>
          <cell r="R11">
            <v>0</v>
          </cell>
          <cell r="S11">
            <v>0</v>
          </cell>
        </row>
        <row r="12">
          <cell r="D12">
            <v>11.013495780000001</v>
          </cell>
          <cell r="G12">
            <v>1.7352099999999999E-2</v>
          </cell>
          <cell r="H12">
            <v>2.5932999999999702E-4</v>
          </cell>
          <cell r="I12">
            <v>0.14854712999999997</v>
          </cell>
          <cell r="J12">
            <v>3.6289999999999998E-4</v>
          </cell>
          <cell r="K12">
            <v>2.7500000000000001E-5</v>
          </cell>
          <cell r="L12">
            <v>3780.134834923952</v>
          </cell>
          <cell r="M12">
            <v>630.56098096286803</v>
          </cell>
          <cell r="N12">
            <v>1</v>
          </cell>
          <cell r="O12">
            <v>5.1397813599999997</v>
          </cell>
          <cell r="P12">
            <v>5.8189473700000001</v>
          </cell>
          <cell r="Q12">
            <v>5.4767050000000005E-2</v>
          </cell>
          <cell r="R12">
            <v>0</v>
          </cell>
          <cell r="S12">
            <v>1632.5033692145291</v>
          </cell>
        </row>
        <row r="13">
          <cell r="D13">
            <v>0.17868182000000002</v>
          </cell>
          <cell r="G13">
            <v>0</v>
          </cell>
          <cell r="H13">
            <v>0</v>
          </cell>
          <cell r="I13">
            <v>0</v>
          </cell>
          <cell r="J13">
            <v>0</v>
          </cell>
          <cell r="K13">
            <v>0</v>
          </cell>
          <cell r="L13">
            <v>664.24474808691934</v>
          </cell>
          <cell r="M13">
            <v>410.55351328680001</v>
          </cell>
          <cell r="N13">
            <v>1</v>
          </cell>
          <cell r="O13">
            <v>6.2626689999999999E-2</v>
          </cell>
          <cell r="P13">
            <v>0.11605513000000001</v>
          </cell>
          <cell r="Q13">
            <v>0</v>
          </cell>
          <cell r="R13">
            <v>0</v>
          </cell>
          <cell r="S13">
            <v>1489.6755167929227</v>
          </cell>
        </row>
        <row r="14">
          <cell r="D14">
            <v>444.27978273804513</v>
          </cell>
          <cell r="G14">
            <v>27.002312666478964</v>
          </cell>
          <cell r="H14">
            <v>7.3177006692169986</v>
          </cell>
          <cell r="I14">
            <v>4.9675639199999981</v>
          </cell>
          <cell r="J14">
            <v>1.1787449700000001</v>
          </cell>
          <cell r="K14">
            <v>2.2317079499999997</v>
          </cell>
          <cell r="L14">
            <v>185257.99397390068</v>
          </cell>
          <cell r="M14">
            <v>126960.53112856889</v>
          </cell>
          <cell r="N14">
            <v>0.85358708923689641</v>
          </cell>
          <cell r="O14">
            <v>246.89111242871508</v>
          </cell>
          <cell r="P14">
            <v>152.61990904933074</v>
          </cell>
          <cell r="Q14">
            <v>44.362268269999994</v>
          </cell>
          <cell r="R14">
            <v>0.40649299</v>
          </cell>
          <cell r="S14">
            <v>1580.4667800282912</v>
          </cell>
        </row>
        <row r="15">
          <cell r="D15">
            <v>110.01501544811207</v>
          </cell>
          <cell r="G15">
            <v>18.161585489999997</v>
          </cell>
          <cell r="H15">
            <v>1.9754710000000002</v>
          </cell>
          <cell r="I15">
            <v>2.2843332399999983</v>
          </cell>
          <cell r="J15">
            <v>0.86316390000000009</v>
          </cell>
          <cell r="K15">
            <v>1.51493407</v>
          </cell>
          <cell r="L15">
            <v>43738.828083595094</v>
          </cell>
          <cell r="M15">
            <v>38012.420984277836</v>
          </cell>
          <cell r="N15">
            <v>0.94667740084394369</v>
          </cell>
          <cell r="O15">
            <v>56.637417778112045</v>
          </cell>
          <cell r="P15">
            <v>34.379627429999992</v>
          </cell>
          <cell r="Q15">
            <v>18.668657910000004</v>
          </cell>
          <cell r="R15">
            <v>0</v>
          </cell>
          <cell r="S15">
            <v>1770.5212461142016</v>
          </cell>
        </row>
        <row r="16">
          <cell r="D16">
            <v>22.074274495463904</v>
          </cell>
          <cell r="G16">
            <v>0.41632896999999996</v>
          </cell>
          <cell r="H16">
            <v>0.46319104000000005</v>
          </cell>
          <cell r="I16">
            <v>5.9649579999999987E-2</v>
          </cell>
          <cell r="J16">
            <v>1.9178999999999999E-3</v>
          </cell>
          <cell r="K16">
            <v>3.616599999999999E-2</v>
          </cell>
          <cell r="L16">
            <v>4171.8028970726564</v>
          </cell>
          <cell r="M16">
            <v>3385.3091207711996</v>
          </cell>
          <cell r="N16">
            <v>0.55137300763842001</v>
          </cell>
          <cell r="O16">
            <v>16.520204675463905</v>
          </cell>
          <cell r="P16">
            <v>2.2430494099999998</v>
          </cell>
          <cell r="Q16">
            <v>3.0574894700000002</v>
          </cell>
          <cell r="R16">
            <v>0.25353093999999998</v>
          </cell>
          <cell r="S16">
            <v>1253.332459976981</v>
          </cell>
        </row>
        <row r="17">
          <cell r="D17">
            <v>2.3352369999999997E-2</v>
          </cell>
          <cell r="G17">
            <v>1.614906E-2</v>
          </cell>
          <cell r="H17">
            <v>0</v>
          </cell>
          <cell r="I17">
            <v>2.6679999999999999E-5</v>
          </cell>
          <cell r="J17">
            <v>0</v>
          </cell>
          <cell r="K17">
            <v>0</v>
          </cell>
          <cell r="O17">
            <v>2.3352369999999997E-2</v>
          </cell>
          <cell r="P17">
            <v>0</v>
          </cell>
          <cell r="Q17">
            <v>0</v>
          </cell>
          <cell r="R17">
            <v>0</v>
          </cell>
          <cell r="S17">
            <v>0</v>
          </cell>
        </row>
        <row r="18">
          <cell r="D18">
            <v>1.8332327599999998</v>
          </cell>
          <cell r="G18">
            <v>0.14343389000000001</v>
          </cell>
          <cell r="H18">
            <v>5.3057489999999916E-2</v>
          </cell>
          <cell r="I18">
            <v>1.808413E-2</v>
          </cell>
          <cell r="J18">
            <v>5.0275999999999999E-4</v>
          </cell>
          <cell r="K18">
            <v>1.705653E-2</v>
          </cell>
          <cell r="L18">
            <v>514.33416491579305</v>
          </cell>
          <cell r="M18">
            <v>387.05086942873032</v>
          </cell>
          <cell r="N18">
            <v>1</v>
          </cell>
          <cell r="O18">
            <v>1.1276015400000001</v>
          </cell>
          <cell r="P18">
            <v>0.70563122</v>
          </cell>
          <cell r="Q18">
            <v>0</v>
          </cell>
          <cell r="R18">
            <v>0</v>
          </cell>
          <cell r="S18">
            <v>1036.2903423240159</v>
          </cell>
        </row>
        <row r="19">
          <cell r="D19">
            <v>1.8804719559959999</v>
          </cell>
          <cell r="G19">
            <v>0.10589056000000001</v>
          </cell>
          <cell r="H19">
            <v>1.7417970000000099E-2</v>
          </cell>
          <cell r="I19">
            <v>7.0157099999999988E-3</v>
          </cell>
          <cell r="J19">
            <v>1.0745399999999999E-3</v>
          </cell>
          <cell r="K19">
            <v>4.0764399999999998E-3</v>
          </cell>
          <cell r="L19">
            <v>468.38799011186228</v>
          </cell>
          <cell r="M19">
            <v>344.26494526419987</v>
          </cell>
          <cell r="N19">
            <v>1</v>
          </cell>
          <cell r="O19">
            <v>0.65958676599600019</v>
          </cell>
          <cell r="P19">
            <v>1.2208851900000002</v>
          </cell>
          <cell r="Q19">
            <v>0</v>
          </cell>
          <cell r="R19">
            <v>0</v>
          </cell>
          <cell r="S19">
            <v>2020.2596657432318</v>
          </cell>
        </row>
        <row r="20">
          <cell r="D20">
            <v>0.85103872000000014</v>
          </cell>
          <cell r="G20">
            <v>2.008795E-2</v>
          </cell>
          <cell r="H20">
            <v>9.1662500000000199E-3</v>
          </cell>
          <cell r="I20">
            <v>3.7941999999999997E-3</v>
          </cell>
          <cell r="J20">
            <v>2.2267399999999996E-3</v>
          </cell>
          <cell r="K20">
            <v>1.4372299999999998E-3</v>
          </cell>
          <cell r="L20">
            <v>289.87784430127226</v>
          </cell>
          <cell r="M20">
            <v>214.96087599550003</v>
          </cell>
          <cell r="N20">
            <v>1</v>
          </cell>
          <cell r="O20">
            <v>0.78254274999999995</v>
          </cell>
          <cell r="P20">
            <v>6.8495970000000003E-2</v>
          </cell>
          <cell r="Q20">
            <v>0</v>
          </cell>
          <cell r="R20">
            <v>0</v>
          </cell>
          <cell r="S20">
            <v>504.02132548093692</v>
          </cell>
        </row>
        <row r="21">
          <cell r="D21">
            <v>6.0739098500000006</v>
          </cell>
          <cell r="G21">
            <v>1.3076430500000003</v>
          </cell>
          <cell r="H21">
            <v>0.19227897000000008</v>
          </cell>
          <cell r="I21">
            <v>0.19274840000000001</v>
          </cell>
          <cell r="J21">
            <v>6.9416570000000011E-2</v>
          </cell>
          <cell r="K21">
            <v>0.10460062999999999</v>
          </cell>
          <cell r="L21">
            <v>966.93342652803767</v>
          </cell>
          <cell r="M21">
            <v>456.49781703767991</v>
          </cell>
          <cell r="N21">
            <v>1</v>
          </cell>
          <cell r="O21">
            <v>2.1958455500000005</v>
          </cell>
          <cell r="P21">
            <v>2.3385009400000007</v>
          </cell>
          <cell r="Q21">
            <v>1.5381210100000002</v>
          </cell>
          <cell r="R21">
            <v>1.44235E-3</v>
          </cell>
          <cell r="S21">
            <v>2680.5957190112058</v>
          </cell>
        </row>
        <row r="22">
          <cell r="D22">
            <v>7.760271659999999</v>
          </cell>
          <cell r="G22">
            <v>0.64736784999999997</v>
          </cell>
          <cell r="H22">
            <v>5.3357290000000009E-2</v>
          </cell>
          <cell r="I22">
            <v>3.7862660000000006E-2</v>
          </cell>
          <cell r="J22">
            <v>4.0769799999999991E-3</v>
          </cell>
          <cell r="K22">
            <v>2.3911270000000002E-2</v>
          </cell>
          <cell r="L22">
            <v>2423.8630582784458</v>
          </cell>
          <cell r="M22">
            <v>1906.0421781459399</v>
          </cell>
          <cell r="N22">
            <v>1</v>
          </cell>
          <cell r="O22">
            <v>4.6124026899999988</v>
          </cell>
          <cell r="P22">
            <v>2.1873657200000003</v>
          </cell>
          <cell r="Q22">
            <v>0.96050325000000003</v>
          </cell>
          <cell r="R22">
            <v>0</v>
          </cell>
          <cell r="S22">
            <v>1311.5738610663536</v>
          </cell>
        </row>
        <row r="23">
          <cell r="D23">
            <v>9.9822116500000018</v>
          </cell>
          <cell r="G23">
            <v>1.78614042</v>
          </cell>
          <cell r="H23">
            <v>0.41772724999999999</v>
          </cell>
          <cell r="I23">
            <v>0.44969954999999995</v>
          </cell>
          <cell r="J23">
            <v>7.9537850000000007E-2</v>
          </cell>
          <cell r="K23">
            <v>0.31139521999999997</v>
          </cell>
          <cell r="L23">
            <v>3708.4581490454011</v>
          </cell>
          <cell r="M23">
            <v>3107.2738894821596</v>
          </cell>
          <cell r="N23">
            <v>1</v>
          </cell>
          <cell r="O23">
            <v>5.3444759400000006</v>
          </cell>
          <cell r="P23">
            <v>2.0378298699999999</v>
          </cell>
          <cell r="Q23">
            <v>2.4483861400000002</v>
          </cell>
          <cell r="R23">
            <v>0.15151970000000001</v>
          </cell>
          <cell r="S23">
            <v>2010.9856617726589</v>
          </cell>
        </row>
        <row r="24">
          <cell r="D24">
            <v>1.81161467</v>
          </cell>
          <cell r="G24">
            <v>0</v>
          </cell>
          <cell r="H24">
            <v>1.81161467</v>
          </cell>
          <cell r="I24">
            <v>8.8495540000000039E-2</v>
          </cell>
          <cell r="J24">
            <v>0</v>
          </cell>
          <cell r="K24">
            <v>8.8495540000000039E-2</v>
          </cell>
          <cell r="L24">
            <v>5213.0398910545</v>
          </cell>
          <cell r="M24">
            <v>2988.25303403</v>
          </cell>
          <cell r="N24">
            <v>1</v>
          </cell>
          <cell r="O24">
            <v>6.0894399999999998E-3</v>
          </cell>
          <cell r="P24">
            <v>1.80552523</v>
          </cell>
          <cell r="Q24">
            <v>0</v>
          </cell>
          <cell r="R24">
            <v>0</v>
          </cell>
          <cell r="S24">
            <v>2610.1966691239036</v>
          </cell>
        </row>
        <row r="25">
          <cell r="D25">
            <v>29.24274393178057</v>
          </cell>
          <cell r="G25">
            <v>0.23797723000000001</v>
          </cell>
          <cell r="H25">
            <v>6.7517240000000006E-2</v>
          </cell>
          <cell r="I25">
            <v>7.0444699999999999E-2</v>
          </cell>
          <cell r="J25">
            <v>1.2472199999999998E-3</v>
          </cell>
          <cell r="K25">
            <v>2.1057650000000001E-2</v>
          </cell>
          <cell r="L25">
            <v>7910.5168303644768</v>
          </cell>
          <cell r="M25">
            <v>5094.1583992259748</v>
          </cell>
          <cell r="N25">
            <v>0.50159275183722041</v>
          </cell>
          <cell r="O25">
            <v>21.595583908802009</v>
          </cell>
          <cell r="P25">
            <v>7.5729972329785609</v>
          </cell>
          <cell r="Q25">
            <v>7.4162789999999992E-2</v>
          </cell>
          <cell r="R25">
            <v>0</v>
          </cell>
          <cell r="S25">
            <v>1069.6907189948322</v>
          </cell>
        </row>
        <row r="26">
          <cell r="D26">
            <v>102.43345620619226</v>
          </cell>
          <cell r="G26">
            <v>7.6129136501999997E-2</v>
          </cell>
          <cell r="H26">
            <v>0</v>
          </cell>
          <cell r="I26">
            <v>0.72695589999999988</v>
          </cell>
          <cell r="J26">
            <v>7.4562500000000002E-3</v>
          </cell>
          <cell r="K26">
            <v>0</v>
          </cell>
          <cell r="L26">
            <v>51638.94602853986</v>
          </cell>
          <cell r="M26">
            <v>34621.135547191196</v>
          </cell>
          <cell r="N26">
            <v>0.85364187673321323</v>
          </cell>
          <cell r="O26">
            <v>47.500676216192304</v>
          </cell>
          <cell r="P26">
            <v>52.367028269999999</v>
          </cell>
          <cell r="Q26">
            <v>2.5657517199999997</v>
          </cell>
          <cell r="R26">
            <v>0</v>
          </cell>
          <cell r="S26">
            <v>1536.3043817194723</v>
          </cell>
        </row>
        <row r="27">
          <cell r="D27">
            <v>28.879240766329996</v>
          </cell>
          <cell r="G27">
            <v>5.5910933929000005E-2</v>
          </cell>
          <cell r="H27">
            <v>4.2487700000000102E-3</v>
          </cell>
          <cell r="I27">
            <v>5.4414850000000008E-2</v>
          </cell>
          <cell r="J27">
            <v>1.6229999999999999E-5</v>
          </cell>
          <cell r="K27">
            <v>3.39259E-3</v>
          </cell>
          <cell r="L27">
            <v>7219.8057165180535</v>
          </cell>
          <cell r="M27">
            <v>5365.6678344823194</v>
          </cell>
          <cell r="N27">
            <v>1</v>
          </cell>
          <cell r="O27">
            <v>18.76363712633</v>
          </cell>
          <cell r="P27">
            <v>8.6189542099999983</v>
          </cell>
          <cell r="Q27">
            <v>1.4966494299999999</v>
          </cell>
          <cell r="R27">
            <v>0</v>
          </cell>
          <cell r="S27">
            <v>1030.8525693237341</v>
          </cell>
        </row>
        <row r="28">
          <cell r="D28">
            <v>20.549764629999995</v>
          </cell>
          <cell r="G28">
            <v>1.0316758699999999</v>
          </cell>
          <cell r="H28">
            <v>0.84450067999999989</v>
          </cell>
          <cell r="I28">
            <v>0.29659458999999999</v>
          </cell>
          <cell r="J28">
            <v>6.2949740000000004E-2</v>
          </cell>
          <cell r="K28">
            <v>0.16239645999999999</v>
          </cell>
          <cell r="L28">
            <v>21642.564884748361</v>
          </cell>
          <cell r="M28">
            <v>5604.599294995518</v>
          </cell>
          <cell r="N28">
            <v>1</v>
          </cell>
          <cell r="O28">
            <v>10.266692760000003</v>
          </cell>
          <cell r="P28">
            <v>8.0260808500000014</v>
          </cell>
          <cell r="Q28">
            <v>2.2569910200000005</v>
          </cell>
          <cell r="R28">
            <v>0</v>
          </cell>
          <cell r="S28">
            <v>1726.1701992389198</v>
          </cell>
        </row>
        <row r="29">
          <cell r="D29">
            <v>4.6927084700000004</v>
          </cell>
          <cell r="G29">
            <v>0.49114553999999999</v>
          </cell>
          <cell r="H29">
            <v>2.2189910000000004E-2</v>
          </cell>
          <cell r="I29">
            <v>4.297401E-2</v>
          </cell>
          <cell r="J29">
            <v>2.4834619999999998E-2</v>
          </cell>
          <cell r="K29">
            <v>1.5230430000000001E-2</v>
          </cell>
          <cell r="L29">
            <v>3459.4462771556473</v>
          </cell>
          <cell r="M29">
            <v>2385.6674413374003</v>
          </cell>
          <cell r="N29">
            <v>1</v>
          </cell>
          <cell r="O29">
            <v>2.0902457400000003</v>
          </cell>
          <cell r="P29">
            <v>1.14441949</v>
          </cell>
          <cell r="Q29">
            <v>1.4580432400000001</v>
          </cell>
          <cell r="R29">
            <v>0</v>
          </cell>
          <cell r="S29">
            <v>2242.2230001877779</v>
          </cell>
        </row>
        <row r="30">
          <cell r="D30">
            <v>19.513715159216989</v>
          </cell>
          <cell r="G30">
            <v>0.99692910000000012</v>
          </cell>
          <cell r="H30">
            <v>0.39571867921699994</v>
          </cell>
          <cell r="I30">
            <v>0.11692846999999998</v>
          </cell>
          <cell r="J30">
            <v>6.1272399999999999E-3</v>
          </cell>
          <cell r="K30">
            <v>7.4737310000000015E-2</v>
          </cell>
          <cell r="L30">
            <v>9512.5852680702574</v>
          </cell>
          <cell r="M30">
            <v>7200.7014465662887</v>
          </cell>
          <cell r="N30">
            <v>1</v>
          </cell>
          <cell r="O30">
            <v>9.0695404992169983</v>
          </cell>
          <cell r="P30">
            <v>4.0522387700000007</v>
          </cell>
          <cell r="Q30">
            <v>6.391935890000001</v>
          </cell>
          <cell r="R30">
            <v>0</v>
          </cell>
          <cell r="S30">
            <v>2306.2022577286493</v>
          </cell>
        </row>
        <row r="31">
          <cell r="D31">
            <v>20.295099773474046</v>
          </cell>
          <cell r="G31">
            <v>0.12706950678500001</v>
          </cell>
          <cell r="H31">
            <v>0.10151014999999999</v>
          </cell>
          <cell r="I31">
            <v>5.3966699999999992E-3</v>
          </cell>
          <cell r="J31">
            <v>2.1814299999999998E-3</v>
          </cell>
          <cell r="K31">
            <v>3.1796000000000005E-4</v>
          </cell>
          <cell r="L31">
            <v>130.71933160010352</v>
          </cell>
          <cell r="M31">
            <v>94.124756326903636</v>
          </cell>
          <cell r="N31">
            <v>2.872464207083859E-2</v>
          </cell>
          <cell r="O31">
            <v>20.109951973474047</v>
          </cell>
          <cell r="P31">
            <v>0.18514780000000003</v>
          </cell>
          <cell r="Q31">
            <v>0</v>
          </cell>
          <cell r="R31">
            <v>0</v>
          </cell>
          <cell r="S31">
            <v>689.01370969574361</v>
          </cell>
        </row>
        <row r="32">
          <cell r="D32">
            <v>1.9868414699999999</v>
          </cell>
          <cell r="G32">
            <v>0.42555991999999998</v>
          </cell>
          <cell r="H32">
            <v>0.29983922999999996</v>
          </cell>
          <cell r="I32">
            <v>0.21897270000000002</v>
          </cell>
          <cell r="J32">
            <v>9.0724999999999996E-4</v>
          </cell>
          <cell r="K32">
            <v>0.21501872</v>
          </cell>
          <cell r="L32">
            <v>603.16459777755733</v>
          </cell>
          <cell r="M32">
            <v>467.97100140851995</v>
          </cell>
          <cell r="N32">
            <v>1</v>
          </cell>
          <cell r="O32">
            <v>0.71205282000000003</v>
          </cell>
          <cell r="P32">
            <v>0.91478835999999997</v>
          </cell>
          <cell r="Q32">
            <v>0.36000028999999995</v>
          </cell>
          <cell r="R32">
            <v>0</v>
          </cell>
          <cell r="S32">
            <v>2184.5180848525374</v>
          </cell>
        </row>
        <row r="33">
          <cell r="D33">
            <v>3.7128296199999999</v>
          </cell>
          <cell r="G33">
            <v>0.36158916999999996</v>
          </cell>
          <cell r="H33">
            <v>5.97569999999999E-3</v>
          </cell>
          <cell r="I33">
            <v>3.6729929999999994E-2</v>
          </cell>
          <cell r="J33">
            <v>3.0081649999999998E-2</v>
          </cell>
          <cell r="K33">
            <v>5.8875000000000004E-3</v>
          </cell>
          <cell r="L33">
            <v>1583.9684878992923</v>
          </cell>
          <cell r="M33">
            <v>1206.6156683217698</v>
          </cell>
          <cell r="N33">
            <v>1</v>
          </cell>
          <cell r="O33">
            <v>2.8051896800000002</v>
          </cell>
          <cell r="P33">
            <v>0.71907772999999997</v>
          </cell>
          <cell r="Q33">
            <v>0.18856220999999998</v>
          </cell>
          <cell r="R33">
            <v>0</v>
          </cell>
          <cell r="S33">
            <v>1153.3616075493385</v>
          </cell>
        </row>
        <row r="34">
          <cell r="D34">
            <v>1.0152585300000001</v>
          </cell>
          <cell r="G34">
            <v>4.9421199999999998E-2</v>
          </cell>
          <cell r="H34">
            <v>4.5413940000000028E-2</v>
          </cell>
          <cell r="I34">
            <v>6.8314699999999992E-3</v>
          </cell>
          <cell r="J34">
            <v>1.19468E-3</v>
          </cell>
          <cell r="K34">
            <v>4.8554800000000006E-3</v>
          </cell>
          <cell r="L34">
            <v>391.99567202003095</v>
          </cell>
          <cell r="M34">
            <v>316.12212335639003</v>
          </cell>
          <cell r="N34">
            <v>1</v>
          </cell>
          <cell r="O34">
            <v>0.52688749000000012</v>
          </cell>
          <cell r="P34">
            <v>0.48837103999999998</v>
          </cell>
          <cell r="Q34">
            <v>0</v>
          </cell>
          <cell r="R34">
            <v>0</v>
          </cell>
          <cell r="S34">
            <v>1390.4127150943514</v>
          </cell>
        </row>
        <row r="35">
          <cell r="D35">
            <v>8.8359599999999986E-3</v>
          </cell>
          <cell r="G35">
            <v>7.2574199999999997E-3</v>
          </cell>
          <cell r="H35">
            <v>0</v>
          </cell>
          <cell r="I35">
            <v>0</v>
          </cell>
          <cell r="J35">
            <v>0</v>
          </cell>
          <cell r="K35">
            <v>0</v>
          </cell>
          <cell r="O35">
            <v>8.8359599999999986E-3</v>
          </cell>
          <cell r="P35">
            <v>0</v>
          </cell>
          <cell r="Q35">
            <v>0</v>
          </cell>
          <cell r="R35">
            <v>0</v>
          </cell>
          <cell r="S35">
            <v>0</v>
          </cell>
        </row>
        <row r="36">
          <cell r="D36">
            <v>6.577410096382998</v>
          </cell>
          <cell r="G36">
            <v>0.46520253638300002</v>
          </cell>
          <cell r="H36">
            <v>1.125274000000002E-2</v>
          </cell>
          <cell r="I36">
            <v>2.1388100000000004E-2</v>
          </cell>
          <cell r="J36">
            <v>1.8013930000000001E-2</v>
          </cell>
          <cell r="K36">
            <v>2.6323900000000001E-3</v>
          </cell>
          <cell r="L36">
            <v>2126.9079742692843</v>
          </cell>
          <cell r="M36">
            <v>1277.5868653103992</v>
          </cell>
          <cell r="N36">
            <v>1</v>
          </cell>
          <cell r="O36">
            <v>2.8143644463829989</v>
          </cell>
          <cell r="P36">
            <v>2.0330833999999998</v>
          </cell>
          <cell r="Q36">
            <v>1.72996225</v>
          </cell>
          <cell r="R36">
            <v>0</v>
          </cell>
          <cell r="S36">
            <v>2575.0212507859064</v>
          </cell>
        </row>
        <row r="37">
          <cell r="D37">
            <v>32.009251065096798</v>
          </cell>
          <cell r="G37">
            <v>7.1637612880000007E-2</v>
          </cell>
          <cell r="H37">
            <v>0.30238897000000003</v>
          </cell>
          <cell r="I37">
            <v>0.1990397099999999</v>
          </cell>
          <cell r="J37">
            <v>1.8174899999999997E-3</v>
          </cell>
          <cell r="K37">
            <v>9.5248059999999996E-2</v>
          </cell>
          <cell r="L37">
            <v>12699.236781336125</v>
          </cell>
          <cell r="M37">
            <v>8828.2522372037274</v>
          </cell>
          <cell r="N37">
            <v>1</v>
          </cell>
          <cell r="O37">
            <v>14.7135327987446</v>
          </cell>
          <cell r="P37">
            <v>16.409457856352201</v>
          </cell>
          <cell r="Q37">
            <v>0.88626041000000011</v>
          </cell>
          <cell r="R37">
            <v>0</v>
          </cell>
          <cell r="S37">
            <v>1651.0685816071832</v>
          </cell>
        </row>
        <row r="38">
          <cell r="D38">
            <v>11.057233480000001</v>
          </cell>
          <cell r="G38">
            <v>1.8024999999999999E-4</v>
          </cell>
          <cell r="H38">
            <v>0.22386273000000001</v>
          </cell>
          <cell r="I38">
            <v>2.9183129999999998E-2</v>
          </cell>
          <cell r="J38">
            <v>0</v>
          </cell>
          <cell r="K38">
            <v>2.8860469999999999E-2</v>
          </cell>
          <cell r="L38">
            <v>4836.7378124499</v>
          </cell>
          <cell r="M38">
            <v>3690.5225167338394</v>
          </cell>
          <cell r="N38">
            <v>1</v>
          </cell>
          <cell r="O38">
            <v>7.6750891799999996</v>
          </cell>
          <cell r="P38">
            <v>3.1013530599999997</v>
          </cell>
          <cell r="Q38">
            <v>0.28079124</v>
          </cell>
          <cell r="R38">
            <v>0</v>
          </cell>
          <cell r="S38">
            <v>1750.9105908578499</v>
          </cell>
        </row>
        <row r="39">
          <cell r="D39">
            <v>57.99683701999998</v>
          </cell>
          <cell r="G39">
            <v>0.51443614000000004</v>
          </cell>
          <cell r="H39">
            <v>0.24428648</v>
          </cell>
          <cell r="I39">
            <v>1.4364825199999998</v>
          </cell>
          <cell r="J39">
            <v>3.7841920000000008E-2</v>
          </cell>
          <cell r="K39">
            <v>8.4184199999999994E-3</v>
          </cell>
          <cell r="L39">
            <v>33610.218249852769</v>
          </cell>
          <cell r="M39">
            <v>9561.0741486858533</v>
          </cell>
          <cell r="N39">
            <v>1</v>
          </cell>
          <cell r="O39">
            <v>6.9590368799999984</v>
          </cell>
          <cell r="P39">
            <v>34.750983440000006</v>
          </cell>
          <cell r="Q39">
            <v>16.286816699999999</v>
          </cell>
          <cell r="R39">
            <v>0</v>
          </cell>
          <cell r="S39">
            <v>3064.8343803692842</v>
          </cell>
        </row>
        <row r="40">
          <cell r="D40">
            <v>29.24903771</v>
          </cell>
          <cell r="G40">
            <v>0.90188164999999998</v>
          </cell>
          <cell r="H40">
            <v>0.24429057000000001</v>
          </cell>
          <cell r="I40">
            <v>0.60359799999999997</v>
          </cell>
          <cell r="J40">
            <v>3.6861860000000003E-2</v>
          </cell>
          <cell r="K40">
            <v>8.4184199999999994E-3</v>
          </cell>
          <cell r="L40">
            <v>25288.190242753804</v>
          </cell>
          <cell r="M40">
            <v>2785.6022144489998</v>
          </cell>
          <cell r="N40">
            <v>1</v>
          </cell>
          <cell r="O40">
            <v>4.0433165200000003</v>
          </cell>
          <cell r="P40">
            <v>9.8788033899999999</v>
          </cell>
          <cell r="Q40">
            <v>15.326917799999999</v>
          </cell>
          <cell r="R40">
            <v>0</v>
          </cell>
          <cell r="S40">
            <v>3683.5354553837042</v>
          </cell>
        </row>
        <row r="41">
          <cell r="D41">
            <v>0</v>
          </cell>
          <cell r="G41">
            <v>0</v>
          </cell>
          <cell r="H41">
            <v>0</v>
          </cell>
          <cell r="I41">
            <v>0</v>
          </cell>
          <cell r="J41">
            <v>0</v>
          </cell>
          <cell r="K41">
            <v>0</v>
          </cell>
          <cell r="L41">
            <v>0</v>
          </cell>
          <cell r="M41">
            <v>0</v>
          </cell>
          <cell r="O41">
            <v>0</v>
          </cell>
          <cell r="P41">
            <v>0</v>
          </cell>
          <cell r="Q41">
            <v>0</v>
          </cell>
          <cell r="R41">
            <v>0</v>
          </cell>
          <cell r="S41">
            <v>0</v>
          </cell>
        </row>
        <row r="42">
          <cell r="D42">
            <v>28.269267239999998</v>
          </cell>
          <cell r="G42">
            <v>0</v>
          </cell>
          <cell r="H42">
            <v>0</v>
          </cell>
          <cell r="I42">
            <v>0.32916304000000007</v>
          </cell>
          <cell r="J42">
            <v>0</v>
          </cell>
          <cell r="K42">
            <v>0</v>
          </cell>
          <cell r="L42">
            <v>7981.0627746348482</v>
          </cell>
          <cell r="M42">
            <v>6741.1897593809999</v>
          </cell>
          <cell r="N42">
            <v>1</v>
          </cell>
          <cell r="O42">
            <v>2.59592124</v>
          </cell>
          <cell r="P42">
            <v>24.848567349999996</v>
          </cell>
          <cell r="Q42">
            <v>0.82477865000000006</v>
          </cell>
          <cell r="R42">
            <v>0</v>
          </cell>
          <cell r="S42">
            <v>2441.1832317437179</v>
          </cell>
        </row>
        <row r="43">
          <cell r="D43">
            <v>0.47853207000000003</v>
          </cell>
          <cell r="G43">
            <v>0.11255449000000001</v>
          </cell>
          <cell r="H43">
            <v>-4.0900000000001497E-6</v>
          </cell>
          <cell r="I43">
            <v>3.7214799999999997E-3</v>
          </cell>
          <cell r="J43">
            <v>9.8006000000000005E-4</v>
          </cell>
          <cell r="K43">
            <v>0</v>
          </cell>
          <cell r="L43">
            <v>340.96523246411539</v>
          </cell>
          <cell r="M43">
            <v>34.282174855850002</v>
          </cell>
          <cell r="N43">
            <v>1</v>
          </cell>
          <cell r="O43">
            <v>0.31979911999999999</v>
          </cell>
          <cell r="P43">
            <v>2.36127E-2</v>
          </cell>
          <cell r="Q43">
            <v>0.13512025</v>
          </cell>
          <cell r="R43">
            <v>0</v>
          </cell>
          <cell r="S43">
            <v>2090.5003314824858</v>
          </cell>
        </row>
        <row r="44">
          <cell r="D44">
            <v>4.7356858850029999</v>
          </cell>
          <cell r="G44">
            <v>0.20913300937800003</v>
          </cell>
          <cell r="H44">
            <v>3.4109125625E-2</v>
          </cell>
          <cell r="I44">
            <v>4.6520769999999996E-2</v>
          </cell>
          <cell r="J44">
            <v>4.5111100000000005E-3</v>
          </cell>
          <cell r="K44">
            <v>3.0240779999999998E-2</v>
          </cell>
          <cell r="L44">
            <v>9681.1921996392775</v>
          </cell>
          <cell r="M44">
            <v>688.73010239932728</v>
          </cell>
          <cell r="N44">
            <v>1</v>
          </cell>
          <cell r="O44">
            <v>1.236482355003</v>
          </cell>
          <cell r="P44">
            <v>2.7718901899999997</v>
          </cell>
          <cell r="Q44">
            <v>0.72731333999999981</v>
          </cell>
          <cell r="R44">
            <v>0</v>
          </cell>
          <cell r="S44">
            <v>2537.2223174494579</v>
          </cell>
        </row>
        <row r="45">
          <cell r="D45">
            <v>525.86005745247871</v>
          </cell>
          <cell r="G45">
            <v>305.10440087576194</v>
          </cell>
          <cell r="H45">
            <v>8.2246457503096</v>
          </cell>
          <cell r="I45">
            <v>10.12824167978958</v>
          </cell>
          <cell r="J45">
            <v>4.6758034200000038</v>
          </cell>
          <cell r="K45">
            <v>4.4721045997895912</v>
          </cell>
          <cell r="L45">
            <v>241601.44443625479</v>
          </cell>
          <cell r="M45">
            <v>222455.04025123044</v>
          </cell>
          <cell r="N45">
            <v>1</v>
          </cell>
          <cell r="O45">
            <v>284.89363961247847</v>
          </cell>
          <cell r="P45">
            <v>209.22156187999991</v>
          </cell>
          <cell r="Q45">
            <v>30.99779801</v>
          </cell>
          <cell r="R45">
            <v>0.74705795000000008</v>
          </cell>
          <cell r="S45">
            <v>1745.3097461824541</v>
          </cell>
        </row>
        <row r="46">
          <cell r="D46">
            <v>464.11290522001849</v>
          </cell>
          <cell r="G46">
            <v>289.20681806616403</v>
          </cell>
          <cell r="H46">
            <v>5.8770997138545997</v>
          </cell>
          <cell r="I46">
            <v>8.3094033497895889</v>
          </cell>
          <cell r="J46">
            <v>3.7419705900000007</v>
          </cell>
          <cell r="K46">
            <v>3.9003500597895897</v>
          </cell>
          <cell r="L46">
            <v>202383.32958211124</v>
          </cell>
          <cell r="M46">
            <v>189059.20189447724</v>
          </cell>
          <cell r="N46">
            <v>1</v>
          </cell>
          <cell r="O46">
            <v>250.73987778001867</v>
          </cell>
          <cell r="P46">
            <v>192.97721423999994</v>
          </cell>
          <cell r="Q46">
            <v>19.665110400000003</v>
          </cell>
          <cell r="R46">
            <v>0.7307028000000001</v>
          </cell>
          <cell r="S46">
            <v>1723.4468794275172</v>
          </cell>
        </row>
        <row r="47">
          <cell r="D47">
            <v>26.311991117688791</v>
          </cell>
          <cell r="G47">
            <v>9.7558911276887947</v>
          </cell>
          <cell r="H47">
            <v>1.2219749699999995</v>
          </cell>
          <cell r="I47">
            <v>1.1326414900000004</v>
          </cell>
          <cell r="J47">
            <v>0.76333227999999986</v>
          </cell>
          <cell r="K47">
            <v>0.18995442000000001</v>
          </cell>
          <cell r="L47">
            <v>18808.737547271143</v>
          </cell>
          <cell r="M47">
            <v>16150.718736438272</v>
          </cell>
          <cell r="N47">
            <v>1</v>
          </cell>
          <cell r="O47">
            <v>15.182702267688798</v>
          </cell>
          <cell r="P47">
            <v>8.6492068699999987</v>
          </cell>
          <cell r="Q47">
            <v>2.4637268300000001</v>
          </cell>
          <cell r="R47">
            <v>1.6355149999999999E-2</v>
          </cell>
          <cell r="S47">
            <v>1533.5482205840208</v>
          </cell>
        </row>
        <row r="48">
          <cell r="D48">
            <v>35.435161114770999</v>
          </cell>
          <cell r="G48">
            <v>6.1416916819089984</v>
          </cell>
          <cell r="H48">
            <v>1.125571066455</v>
          </cell>
          <cell r="I48">
            <v>0.68619683999999992</v>
          </cell>
          <cell r="J48">
            <v>0.17050055</v>
          </cell>
          <cell r="K48">
            <v>0.38180011999999991</v>
          </cell>
          <cell r="L48">
            <v>20409.377306871473</v>
          </cell>
          <cell r="M48">
            <v>17245.119620316316</v>
          </cell>
          <cell r="N48">
            <v>1</v>
          </cell>
          <cell r="O48">
            <v>18.971059564771007</v>
          </cell>
          <cell r="P48">
            <v>7.5951407699999995</v>
          </cell>
          <cell r="Q48">
            <v>8.8689607800000019</v>
          </cell>
          <cell r="R48">
            <v>0</v>
          </cell>
          <cell r="S48">
            <v>2188.9003915240482</v>
          </cell>
        </row>
        <row r="49">
          <cell r="D49">
            <v>910.42616201511942</v>
          </cell>
          <cell r="G49">
            <v>134.07658748087701</v>
          </cell>
          <cell r="H49">
            <v>18.570596863222608</v>
          </cell>
          <cell r="I49">
            <v>16.856503449698995</v>
          </cell>
          <cell r="J49">
            <v>5.4280723800000006</v>
          </cell>
          <cell r="K49">
            <v>7.3454249996989995</v>
          </cell>
          <cell r="L49">
            <v>124933.78641827435</v>
          </cell>
          <cell r="M49">
            <v>103441.46189585615</v>
          </cell>
          <cell r="N49">
            <v>0.99019080065027321</v>
          </cell>
          <cell r="O49">
            <v>599.8678791665759</v>
          </cell>
          <cell r="P49">
            <v>227.21184063854426</v>
          </cell>
          <cell r="Q49">
            <v>82.66321477999999</v>
          </cell>
          <cell r="R49">
            <v>0.68322742999999997</v>
          </cell>
          <cell r="S49">
            <v>1320.3651228600584</v>
          </cell>
        </row>
        <row r="50">
          <cell r="D50">
            <v>321.81049365930716</v>
          </cell>
          <cell r="G50">
            <v>4.933422835419</v>
          </cell>
          <cell r="H50">
            <v>0.35585696151939944</v>
          </cell>
          <cell r="I50">
            <v>1.0757992697999998</v>
          </cell>
          <cell r="J50">
            <v>0.31552208000000004</v>
          </cell>
          <cell r="K50">
            <v>0.25131210980000002</v>
          </cell>
          <cell r="L50">
            <v>348089.27305537259</v>
          </cell>
          <cell r="M50">
            <v>53014.462679789001</v>
          </cell>
          <cell r="N50">
            <v>1</v>
          </cell>
          <cell r="O50">
            <v>196.15041897492318</v>
          </cell>
          <cell r="P50">
            <v>121.48026055438339</v>
          </cell>
          <cell r="Q50">
            <v>4.1798141300000005</v>
          </cell>
          <cell r="R50">
            <v>0</v>
          </cell>
          <cell r="S50">
            <v>1676.4082037577984</v>
          </cell>
        </row>
        <row r="51">
          <cell r="D51">
            <v>44.023633304866408</v>
          </cell>
          <cell r="G51">
            <v>2.7959881336489998</v>
          </cell>
          <cell r="H51">
            <v>8.2840811217399585E-2</v>
          </cell>
          <cell r="I51">
            <v>0.42945600970699999</v>
          </cell>
          <cell r="J51">
            <v>0.18723962000000002</v>
          </cell>
          <cell r="K51">
            <v>7.6363909707000008E-2</v>
          </cell>
          <cell r="L51">
            <v>10708.729584092365</v>
          </cell>
          <cell r="M51">
            <v>1581.3243318569805</v>
          </cell>
          <cell r="N51">
            <v>1</v>
          </cell>
          <cell r="O51">
            <v>12.638019084866409</v>
          </cell>
          <cell r="P51">
            <v>29.556146079999998</v>
          </cell>
          <cell r="Q51">
            <v>1.8294681400000004</v>
          </cell>
          <cell r="R51">
            <v>0</v>
          </cell>
          <cell r="S51">
            <v>2361.0232647906032</v>
          </cell>
        </row>
        <row r="52">
          <cell r="D52">
            <v>239.75822429816316</v>
          </cell>
          <cell r="G52">
            <v>0.82203098820999998</v>
          </cell>
          <cell r="H52">
            <v>1.1904030200000091E-4</v>
          </cell>
          <cell r="I52">
            <v>0.58356358009300002</v>
          </cell>
          <cell r="J52">
            <v>2.754643E-2</v>
          </cell>
          <cell r="K52">
            <v>7.3150092999999997E-5</v>
          </cell>
          <cell r="L52">
            <v>336067.93125480181</v>
          </cell>
          <cell r="M52">
            <v>50842.022998798435</v>
          </cell>
          <cell r="N52">
            <v>1</v>
          </cell>
          <cell r="O52">
            <v>159.0211071475</v>
          </cell>
          <cell r="P52">
            <v>80.737117150663195</v>
          </cell>
          <cell r="Q52">
            <v>0</v>
          </cell>
          <cell r="R52">
            <v>0</v>
          </cell>
          <cell r="S52">
            <v>1625.2775667216413</v>
          </cell>
        </row>
        <row r="53">
          <cell r="D53">
            <v>0.42447207476499993</v>
          </cell>
          <cell r="G53">
            <v>8.666425476499999E-2</v>
          </cell>
          <cell r="H53">
            <v>3.4400199999999999E-2</v>
          </cell>
          <cell r="I53">
            <v>3.5284679999999992E-2</v>
          </cell>
          <cell r="J53">
            <v>6.1264800000000001E-3</v>
          </cell>
          <cell r="K53">
            <v>2.8899279999999999E-2</v>
          </cell>
          <cell r="L53">
            <v>503.21320711218192</v>
          </cell>
          <cell r="M53">
            <v>122.62129493449727</v>
          </cell>
          <cell r="N53">
            <v>1</v>
          </cell>
          <cell r="O53">
            <v>0.40476866476499995</v>
          </cell>
          <cell r="P53">
            <v>1.9703410000000001E-2</v>
          </cell>
          <cell r="Q53">
            <v>0</v>
          </cell>
          <cell r="R53">
            <v>0</v>
          </cell>
          <cell r="S53">
            <v>428.18088217139496</v>
          </cell>
        </row>
        <row r="54">
          <cell r="D54">
            <v>35.604441521512193</v>
          </cell>
          <cell r="G54">
            <v>0.6405371487949999</v>
          </cell>
          <cell r="H54">
            <v>0.16567830999999983</v>
          </cell>
          <cell r="I54">
            <v>0.37547913000000005</v>
          </cell>
          <cell r="J54">
            <v>2.1440170000000001E-2</v>
          </cell>
          <cell r="K54">
            <v>7.316236999999999E-2</v>
          </cell>
          <cell r="L54">
            <v>601.37686684226719</v>
          </cell>
          <cell r="M54">
            <v>305.42326037235551</v>
          </cell>
          <cell r="N54">
            <v>1</v>
          </cell>
          <cell r="O54">
            <v>23.067883607791998</v>
          </cell>
          <cell r="P54">
            <v>11.128619543720198</v>
          </cell>
          <cell r="Q54">
            <v>1.4079383700000001</v>
          </cell>
          <cell r="R54">
            <v>0</v>
          </cell>
          <cell r="S54">
            <v>1088.1913560003513</v>
          </cell>
        </row>
        <row r="55">
          <cell r="D55">
            <v>1.9997224600000001</v>
          </cell>
          <cell r="G55">
            <v>0.58820231000000001</v>
          </cell>
          <cell r="H55">
            <v>7.2818600000000011E-2</v>
          </cell>
          <cell r="I55">
            <v>0.15201587000000003</v>
          </cell>
          <cell r="J55">
            <v>7.3169380000000006E-2</v>
          </cell>
          <cell r="K55">
            <v>7.28134E-2</v>
          </cell>
          <cell r="L55">
            <v>208.02214252390064</v>
          </cell>
          <cell r="M55">
            <v>163.07079382673007</v>
          </cell>
          <cell r="N55">
            <v>1</v>
          </cell>
          <cell r="O55">
            <v>1.01864047</v>
          </cell>
          <cell r="P55">
            <v>3.867437E-2</v>
          </cell>
          <cell r="Q55">
            <v>0.94240762</v>
          </cell>
          <cell r="R55">
            <v>0</v>
          </cell>
          <cell r="S55">
            <v>3473.0166891409517</v>
          </cell>
        </row>
        <row r="56">
          <cell r="D56">
            <v>1207.3319736582278</v>
          </cell>
          <cell r="G56">
            <v>319.82547247258293</v>
          </cell>
          <cell r="H56">
            <v>20.704370520000005</v>
          </cell>
          <cell r="I56">
            <v>10.885872099999997</v>
          </cell>
          <cell r="J56">
            <v>0.6933387299999999</v>
          </cell>
          <cell r="K56">
            <v>9.6549397400000014</v>
          </cell>
          <cell r="L56">
            <v>137106.64985507933</v>
          </cell>
          <cell r="M56">
            <v>105742.96204385474</v>
          </cell>
          <cell r="N56">
            <v>1</v>
          </cell>
          <cell r="O56">
            <v>182.77823301258294</v>
          </cell>
          <cell r="P56">
            <v>294.68107413564525</v>
          </cell>
          <cell r="Q56">
            <v>728.74863451000056</v>
          </cell>
          <cell r="R56">
            <v>1.1240319999999999</v>
          </cell>
          <cell r="S56">
            <v>3904.8835050652769</v>
          </cell>
        </row>
        <row r="57">
          <cell r="D57">
            <v>1082.4014899113672</v>
          </cell>
          <cell r="G57">
            <v>112.27550565312659</v>
          </cell>
          <cell r="H57">
            <v>16.511737720977997</v>
          </cell>
          <cell r="I57">
            <v>17.036344218690001</v>
          </cell>
          <cell r="J57">
            <v>1.4598426400000002</v>
          </cell>
          <cell r="K57">
            <v>12.557695378690001</v>
          </cell>
          <cell r="L57">
            <v>20560.099031184844</v>
          </cell>
          <cell r="M57">
            <v>14155.737289663128</v>
          </cell>
          <cell r="N57">
            <v>0.99112028813218689</v>
          </cell>
          <cell r="O57">
            <v>213.90499991460732</v>
          </cell>
          <cell r="P57">
            <v>367.45256369916467</v>
          </cell>
          <cell r="Q57">
            <v>500.34530479759513</v>
          </cell>
          <cell r="R57">
            <v>0.69862150000000001</v>
          </cell>
          <cell r="S57">
            <v>3279.2030195348907</v>
          </cell>
        </row>
        <row r="59">
          <cell r="D59">
            <v>0</v>
          </cell>
          <cell r="G59">
            <v>0</v>
          </cell>
          <cell r="H59">
            <v>0</v>
          </cell>
          <cell r="I59">
            <v>0</v>
          </cell>
          <cell r="J59">
            <v>0</v>
          </cell>
          <cell r="K59">
            <v>0</v>
          </cell>
          <cell r="N59">
            <v>0</v>
          </cell>
          <cell r="O59">
            <v>0</v>
          </cell>
          <cell r="P59">
            <v>0</v>
          </cell>
          <cell r="Q59">
            <v>0</v>
          </cell>
          <cell r="R59">
            <v>0</v>
          </cell>
          <cell r="S59">
            <v>0</v>
          </cell>
        </row>
        <row r="60">
          <cell r="D60">
            <v>632.3427631956431</v>
          </cell>
          <cell r="G60">
            <v>53.72940475958054</v>
          </cell>
          <cell r="H60">
            <v>58.278358700864445</v>
          </cell>
          <cell r="I60">
            <v>37.498374784483978</v>
          </cell>
          <cell r="J60">
            <v>0.98106857000000014</v>
          </cell>
          <cell r="K60">
            <v>33.962376174484007</v>
          </cell>
          <cell r="N60">
            <v>0.95344408539804482</v>
          </cell>
          <cell r="O60">
            <v>250.58688412564132</v>
          </cell>
          <cell r="P60">
            <v>234.41018700000049</v>
          </cell>
          <cell r="Q60">
            <v>146.50700217999994</v>
          </cell>
          <cell r="R60">
            <v>0.83868988999999994</v>
          </cell>
          <cell r="S60">
            <v>2565.2027686072229</v>
          </cell>
        </row>
        <row r="61">
          <cell r="D61">
            <v>5242.143237365327</v>
          </cell>
          <cell r="G61">
            <v>966.24254848800604</v>
          </cell>
          <cell r="H61">
            <v>131.49772349707104</v>
          </cell>
          <cell r="I61">
            <v>101.21052346662555</v>
          </cell>
          <cell r="J61">
            <v>15.115453330000005</v>
          </cell>
          <cell r="K61">
            <v>71.210788516625598</v>
          </cell>
          <cell r="N61">
            <v>0.9970548829006346</v>
          </cell>
          <cell r="O61">
            <v>2012.115810370663</v>
          </cell>
          <cell r="P61">
            <v>1664.1573325370687</v>
          </cell>
          <cell r="Q61">
            <v>1560.8464571675956</v>
          </cell>
          <cell r="R61">
            <v>5.0236372899999999</v>
          </cell>
          <cell r="S61">
            <v>2581.972210447339</v>
          </cell>
        </row>
      </sheetData>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C Transition risk-Banking b."/>
    </sheetNames>
    <sheetDataSet>
      <sheetData sheetId="0">
        <row r="49">
          <cell r="E49">
            <v>49.685610160821</v>
          </cell>
        </row>
        <row r="50">
          <cell r="E50">
            <v>7.7744047542720001</v>
          </cell>
        </row>
        <row r="52">
          <cell r="E52">
            <v>7.7744047542720001</v>
          </cell>
        </row>
        <row r="61">
          <cell r="E61">
            <v>58.460607834423001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CC Trans-BB.RE collateral"/>
    </sheetNames>
    <sheetDataSet>
      <sheetData sheetId="0">
        <row r="8">
          <cell r="D8">
            <v>10203</v>
          </cell>
          <cell r="E8">
            <v>120</v>
          </cell>
          <cell r="F8">
            <v>4170</v>
          </cell>
          <cell r="G8">
            <v>0</v>
          </cell>
          <cell r="H8">
            <v>2685</v>
          </cell>
          <cell r="I8">
            <v>0</v>
          </cell>
          <cell r="J8">
            <v>504</v>
          </cell>
          <cell r="K8">
            <v>3</v>
          </cell>
          <cell r="L8">
            <v>5</v>
          </cell>
          <cell r="M8">
            <v>8</v>
          </cell>
          <cell r="N8">
            <v>20</v>
          </cell>
          <cell r="O8">
            <v>12</v>
          </cell>
          <cell r="P8">
            <v>8</v>
          </cell>
          <cell r="Q8">
            <v>4</v>
          </cell>
          <cell r="R8">
            <v>7419</v>
          </cell>
          <cell r="S8">
            <v>1</v>
          </cell>
        </row>
        <row r="9">
          <cell r="D9">
            <v>4925.2005684960259</v>
          </cell>
          <cell r="E9">
            <v>116.65829321923977</v>
          </cell>
          <cell r="F9">
            <v>671.26612090793844</v>
          </cell>
          <cell r="G9">
            <v>0</v>
          </cell>
          <cell r="H9">
            <v>2552.2719840168584</v>
          </cell>
          <cell r="I9">
            <v>0</v>
          </cell>
          <cell r="J9">
            <v>440.00389368885618</v>
          </cell>
          <cell r="K9">
            <v>0</v>
          </cell>
          <cell r="L9">
            <v>0</v>
          </cell>
          <cell r="M9">
            <v>0</v>
          </cell>
          <cell r="N9">
            <v>0</v>
          </cell>
          <cell r="O9">
            <v>0</v>
          </cell>
          <cell r="P9">
            <v>0</v>
          </cell>
          <cell r="Q9">
            <v>0</v>
          </cell>
          <cell r="R9">
            <v>3780</v>
          </cell>
          <cell r="S9">
            <v>1</v>
          </cell>
        </row>
        <row r="10">
          <cell r="D10">
            <v>4705.9845044522172</v>
          </cell>
          <cell r="E10">
            <v>36.047153490000007</v>
          </cell>
          <cell r="F10">
            <v>4004.0869941259671</v>
          </cell>
          <cell r="G10">
            <v>0</v>
          </cell>
          <cell r="H10">
            <v>359.65669701854438</v>
          </cell>
          <cell r="I10">
            <v>0</v>
          </cell>
          <cell r="J10">
            <v>72.881703339999987</v>
          </cell>
          <cell r="K10">
            <v>3</v>
          </cell>
          <cell r="L10">
            <v>0</v>
          </cell>
          <cell r="M10">
            <v>0</v>
          </cell>
          <cell r="N10">
            <v>0</v>
          </cell>
          <cell r="O10">
            <v>0</v>
          </cell>
          <cell r="P10">
            <v>0</v>
          </cell>
          <cell r="Q10">
            <v>0</v>
          </cell>
          <cell r="R10">
            <v>4470</v>
          </cell>
          <cell r="S10">
            <v>1</v>
          </cell>
        </row>
        <row r="11">
          <cell r="D11">
            <v>583.21299999999997</v>
          </cell>
          <cell r="E11">
            <v>3</v>
          </cell>
          <cell r="F11">
            <v>53</v>
          </cell>
          <cell r="G11">
            <v>0</v>
          </cell>
          <cell r="H11">
            <v>121</v>
          </cell>
          <cell r="I11">
            <v>0</v>
          </cell>
          <cell r="J11">
            <v>64</v>
          </cell>
          <cell r="K11">
            <v>0</v>
          </cell>
          <cell r="L11">
            <v>5</v>
          </cell>
          <cell r="M11">
            <v>8</v>
          </cell>
          <cell r="N11">
            <v>20</v>
          </cell>
          <cell r="O11">
            <v>12</v>
          </cell>
          <cell r="P11">
            <v>8</v>
          </cell>
          <cell r="Q11">
            <v>4</v>
          </cell>
          <cell r="R11">
            <v>184</v>
          </cell>
          <cell r="S11">
            <v>1</v>
          </cell>
        </row>
        <row r="12">
          <cell r="D12">
            <v>7419</v>
          </cell>
          <cell r="E12">
            <v>117</v>
          </cell>
          <cell r="F12">
            <v>4148</v>
          </cell>
          <cell r="G12">
            <v>0</v>
          </cell>
          <cell r="H12">
            <v>2664</v>
          </cell>
          <cell r="J12">
            <v>490</v>
          </cell>
          <cell r="R12">
            <v>7419</v>
          </cell>
          <cell r="S12">
            <v>1</v>
          </cell>
        </row>
        <row r="13">
          <cell r="D13">
            <v>2</v>
          </cell>
          <cell r="E13">
            <v>0</v>
          </cell>
          <cell r="F13">
            <v>2</v>
          </cell>
          <cell r="G13">
            <v>0</v>
          </cell>
          <cell r="H13">
            <v>0</v>
          </cell>
          <cell r="I13">
            <v>0</v>
          </cell>
          <cell r="J13">
            <v>0</v>
          </cell>
          <cell r="K13">
            <v>0</v>
          </cell>
          <cell r="L13">
            <v>0</v>
          </cell>
          <cell r="M13">
            <v>0</v>
          </cell>
          <cell r="N13">
            <v>0</v>
          </cell>
          <cell r="O13">
            <v>0</v>
          </cell>
          <cell r="P13">
            <v>0</v>
          </cell>
          <cell r="Q13">
            <v>0</v>
          </cell>
          <cell r="R13">
            <v>2</v>
          </cell>
          <cell r="S13">
            <v>1</v>
          </cell>
        </row>
        <row r="14">
          <cell r="D14">
            <v>0.76151057999999994</v>
          </cell>
          <cell r="E14">
            <v>0</v>
          </cell>
          <cell r="F14">
            <v>1</v>
          </cell>
          <cell r="G14">
            <v>0</v>
          </cell>
          <cell r="H14">
            <v>0</v>
          </cell>
          <cell r="I14">
            <v>0</v>
          </cell>
          <cell r="J14">
            <v>0</v>
          </cell>
          <cell r="K14">
            <v>0</v>
          </cell>
          <cell r="L14">
            <v>0</v>
          </cell>
          <cell r="M14">
            <v>0</v>
          </cell>
          <cell r="N14">
            <v>0</v>
          </cell>
          <cell r="O14">
            <v>0</v>
          </cell>
          <cell r="P14">
            <v>0</v>
          </cell>
          <cell r="Q14">
            <v>0</v>
          </cell>
          <cell r="R14">
            <v>0.76151057999999994</v>
          </cell>
          <cell r="S14">
            <v>1</v>
          </cell>
        </row>
        <row r="15">
          <cell r="D15">
            <v>1.3436449425849037</v>
          </cell>
          <cell r="E15">
            <v>0</v>
          </cell>
          <cell r="F15">
            <v>1</v>
          </cell>
          <cell r="G15">
            <v>0</v>
          </cell>
          <cell r="H15">
            <v>0</v>
          </cell>
          <cell r="I15">
            <v>0</v>
          </cell>
          <cell r="J15">
            <v>0</v>
          </cell>
          <cell r="K15">
            <v>0</v>
          </cell>
          <cell r="L15">
            <v>0</v>
          </cell>
          <cell r="M15">
            <v>0</v>
          </cell>
          <cell r="N15">
            <v>0</v>
          </cell>
          <cell r="O15">
            <v>0</v>
          </cell>
          <cell r="P15">
            <v>0</v>
          </cell>
          <cell r="Q15">
            <v>0</v>
          </cell>
          <cell r="R15">
            <v>1.3436449425849037</v>
          </cell>
          <cell r="S15">
            <v>1</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D17">
            <v>2</v>
          </cell>
          <cell r="E17">
            <v>0</v>
          </cell>
          <cell r="F17">
            <v>2</v>
          </cell>
          <cell r="G17">
            <v>0</v>
          </cell>
          <cell r="H17">
            <v>0</v>
          </cell>
          <cell r="I17">
            <v>0</v>
          </cell>
          <cell r="J17">
            <v>0</v>
          </cell>
          <cell r="R17">
            <v>2</v>
          </cell>
          <cell r="S17">
            <v>1</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CC Physical risk"/>
    </sheetNames>
    <sheetDataSet>
      <sheetData sheetId="0">
        <row r="9">
          <cell r="D9">
            <v>43.179084310135998</v>
          </cell>
          <cell r="E9">
            <v>17.507928199999991</v>
          </cell>
          <cell r="F9">
            <v>10.796024920000002</v>
          </cell>
          <cell r="G9">
            <v>4.1123270400000003</v>
          </cell>
          <cell r="H9">
            <v>0.52551553000000006</v>
          </cell>
          <cell r="I9">
            <v>5.3680255104843058</v>
          </cell>
          <cell r="J9">
            <v>1.01925555</v>
          </cell>
          <cell r="K9">
            <v>32.355323239999969</v>
          </cell>
          <cell r="L9">
            <v>0.43278310000000003</v>
          </cell>
          <cell r="M9">
            <v>5.3447503800000007</v>
          </cell>
          <cell r="N9">
            <v>0.49080816000000005</v>
          </cell>
          <cell r="O9">
            <v>0.74619029598206243</v>
          </cell>
          <cell r="P9">
            <v>7.9785919999999996E-2</v>
          </cell>
          <cell r="Q9">
            <v>0.61821641598206234</v>
          </cell>
        </row>
        <row r="10">
          <cell r="D10">
            <v>11.778907520000001</v>
          </cell>
          <cell r="E10">
            <v>1.3080324999999999</v>
          </cell>
          <cell r="F10">
            <v>1.44785104</v>
          </cell>
          <cell r="G10">
            <v>5.4767050000000005E-2</v>
          </cell>
          <cell r="H10">
            <v>0</v>
          </cell>
          <cell r="I10">
            <v>4.6123398558860451</v>
          </cell>
          <cell r="J10">
            <v>0</v>
          </cell>
          <cell r="K10">
            <v>2.8106505900000003</v>
          </cell>
          <cell r="L10">
            <v>0</v>
          </cell>
          <cell r="M10">
            <v>0</v>
          </cell>
          <cell r="N10">
            <v>0</v>
          </cell>
          <cell r="O10">
            <v>3.195079E-2</v>
          </cell>
          <cell r="P10">
            <v>0</v>
          </cell>
          <cell r="Q10">
            <v>0</v>
          </cell>
        </row>
        <row r="11">
          <cell r="D11">
            <v>444.27978273804553</v>
          </cell>
          <cell r="E11">
            <v>83.433886285950038</v>
          </cell>
          <cell r="F11">
            <v>57.868816970000033</v>
          </cell>
          <cell r="G11">
            <v>26.880380820000006</v>
          </cell>
          <cell r="H11">
            <v>0.15296205000000002</v>
          </cell>
          <cell r="I11">
            <v>5.0022602272427816</v>
          </cell>
          <cell r="J11">
            <v>55.099528930085427</v>
          </cell>
          <cell r="K11">
            <v>120.84151167586465</v>
          </cell>
          <cell r="L11">
            <v>11.657100420000006</v>
          </cell>
          <cell r="M11">
            <v>11.80787164</v>
          </cell>
          <cell r="N11">
            <v>3.65807064</v>
          </cell>
          <cell r="O11">
            <v>3.166388916817195</v>
          </cell>
          <cell r="P11">
            <v>0.51236276999999997</v>
          </cell>
          <cell r="Q11">
            <v>1.4902704068171952</v>
          </cell>
        </row>
        <row r="12">
          <cell r="D12">
            <v>57.996837019999994</v>
          </cell>
          <cell r="E12">
            <v>0.76057363999999983</v>
          </cell>
          <cell r="F12">
            <v>3.1963230199999995</v>
          </cell>
          <cell r="G12">
            <v>3.5321505899999996</v>
          </cell>
          <cell r="H12">
            <v>0</v>
          </cell>
          <cell r="I12">
            <v>9.6294676572153914</v>
          </cell>
          <cell r="J12">
            <v>2.4751009999999997E-2</v>
          </cell>
          <cell r="K12">
            <v>7.4890472500000005</v>
          </cell>
          <cell r="L12">
            <v>2.4751009999999997E-2</v>
          </cell>
          <cell r="M12">
            <v>7.4013670000000004E-2</v>
          </cell>
          <cell r="N12">
            <v>0.23562463000000003</v>
          </cell>
          <cell r="O12">
            <v>0.39766153999999992</v>
          </cell>
          <cell r="P12">
            <v>1.2645640000000001E-2</v>
          </cell>
          <cell r="Q12">
            <v>3.3449E-4</v>
          </cell>
        </row>
        <row r="13">
          <cell r="D13">
            <v>4.7356858850029999</v>
          </cell>
          <cell r="E13">
            <v>0.73852884000000008</v>
          </cell>
          <cell r="F13">
            <v>0.13283341999999998</v>
          </cell>
          <cell r="G13">
            <v>0.68386257000000006</v>
          </cell>
          <cell r="H13">
            <v>0</v>
          </cell>
          <cell r="I13">
            <v>8.3924624881477463</v>
          </cell>
          <cell r="J13">
            <v>4.0245399999999983E-3</v>
          </cell>
          <cell r="K13">
            <v>1.5512002900000001</v>
          </cell>
          <cell r="L13">
            <v>0</v>
          </cell>
          <cell r="M13">
            <v>1.6712380000000002E-2</v>
          </cell>
          <cell r="N13">
            <v>4.0245399999999983E-3</v>
          </cell>
          <cell r="O13">
            <v>3.4389599999999996E-3</v>
          </cell>
          <cell r="P13">
            <v>2.5149999999999998E-5</v>
          </cell>
          <cell r="Q13">
            <v>3.5241999999999999E-4</v>
          </cell>
        </row>
        <row r="14">
          <cell r="D14">
            <v>525.86005745247826</v>
          </cell>
          <cell r="E14">
            <v>176.20421932720788</v>
          </cell>
          <cell r="F14">
            <v>169.29058690999989</v>
          </cell>
          <cell r="G14">
            <v>16.455466809999997</v>
          </cell>
          <cell r="H14">
            <v>1.6355149999999999E-2</v>
          </cell>
          <cell r="I14">
            <v>5.0185217113948202</v>
          </cell>
          <cell r="J14">
            <v>108.74625153999999</v>
          </cell>
          <cell r="K14">
            <v>275.33142733720803</v>
          </cell>
          <cell r="L14">
            <v>90.498274880000011</v>
          </cell>
          <cell r="M14">
            <v>255.57736915720804</v>
          </cell>
          <cell r="N14">
            <v>3.0564451600000022</v>
          </cell>
          <cell r="O14">
            <v>6.7319089388608884</v>
          </cell>
          <cell r="P14">
            <v>3.645468919999999</v>
          </cell>
          <cell r="Q14">
            <v>2.355271578860886</v>
          </cell>
        </row>
        <row r="15">
          <cell r="D15">
            <v>910.42616201512146</v>
          </cell>
          <cell r="E15">
            <v>173.82836970101587</v>
          </cell>
          <cell r="F15">
            <v>116.09721940854435</v>
          </cell>
          <cell r="G15">
            <v>31.788907389999999</v>
          </cell>
          <cell r="H15">
            <v>0.32400000000000001</v>
          </cell>
          <cell r="I15">
            <v>4.8017149704552846</v>
          </cell>
          <cell r="J15">
            <v>158.50214887101581</v>
          </cell>
          <cell r="K15">
            <v>221.99061248854446</v>
          </cell>
          <cell r="L15">
            <v>93.592130769999955</v>
          </cell>
          <cell r="M15">
            <v>37.964550080000002</v>
          </cell>
          <cell r="N15">
            <v>7.7625835399999996</v>
          </cell>
          <cell r="O15">
            <v>11.583667838276993</v>
          </cell>
          <cell r="P15">
            <v>3.7364461700000011</v>
          </cell>
          <cell r="Q15">
            <v>5.2807850682769999</v>
          </cell>
        </row>
        <row r="16">
          <cell r="D16">
            <v>321.81049365930659</v>
          </cell>
          <cell r="E16">
            <v>9.2009264200000018</v>
          </cell>
          <cell r="F16">
            <v>6.1788358500000014</v>
          </cell>
          <cell r="G16">
            <v>2.1625301499999998</v>
          </cell>
          <cell r="H16">
            <v>0</v>
          </cell>
          <cell r="I16">
            <v>4.5233295634364934</v>
          </cell>
          <cell r="J16">
            <v>8.2171699100000026</v>
          </cell>
          <cell r="K16">
            <v>10.273870999999998</v>
          </cell>
          <cell r="L16">
            <v>5.2384375900000002</v>
          </cell>
          <cell r="M16">
            <v>2.3794444400000003</v>
          </cell>
          <cell r="N16">
            <v>0</v>
          </cell>
          <cell r="O16">
            <v>0.35748782999999995</v>
          </cell>
          <cell r="P16">
            <v>0.1940701</v>
          </cell>
          <cell r="Q16">
            <v>7.8383899999999989E-3</v>
          </cell>
        </row>
        <row r="17">
          <cell r="D17">
            <v>1082.4014899113679</v>
          </cell>
          <cell r="E17">
            <v>55.442798736759187</v>
          </cell>
          <cell r="F17">
            <v>166.52176057999992</v>
          </cell>
          <cell r="G17">
            <v>125.69268602759485</v>
          </cell>
          <cell r="H17">
            <v>0.41755244000000002</v>
          </cell>
          <cell r="I17">
            <v>8.7298766367887364</v>
          </cell>
          <cell r="J17">
            <v>287.82826107392634</v>
          </cell>
          <cell r="K17">
            <v>101.39977939042774</v>
          </cell>
          <cell r="L17">
            <v>58.914972700000007</v>
          </cell>
          <cell r="M17">
            <v>64.553371740000003</v>
          </cell>
          <cell r="N17">
            <v>0.88955990675920005</v>
          </cell>
          <cell r="O17">
            <v>16.34757461073406</v>
          </cell>
          <cell r="P17">
            <v>1.26002389</v>
          </cell>
          <cell r="Q17">
            <v>12.432185620734064</v>
          </cell>
        </row>
        <row r="18">
          <cell r="D18">
            <v>4707.0543772137662</v>
          </cell>
          <cell r="E18">
            <v>310.10686573771238</v>
          </cell>
          <cell r="F18">
            <v>453.68703039868757</v>
          </cell>
          <cell r="G18">
            <v>776.24583164903811</v>
          </cell>
          <cell r="H18">
            <v>767.62354704153415</v>
          </cell>
          <cell r="I18">
            <v>15.355125048426844</v>
          </cell>
          <cell r="J18">
            <v>769.35765306559563</v>
          </cell>
          <cell r="K18">
            <v>1624.514563971371</v>
          </cell>
          <cell r="L18">
            <v>202.82371975933023</v>
          </cell>
          <cell r="M18">
            <v>523.59516458992437</v>
          </cell>
          <cell r="N18">
            <v>106.74466760485997</v>
          </cell>
          <cell r="O18">
            <v>39.554255564335662</v>
          </cell>
          <cell r="P18">
            <v>6.901693070000011</v>
          </cell>
          <cell r="Q18">
            <v>29.856451044335568</v>
          </cell>
        </row>
        <row r="19">
          <cell r="D19">
            <v>4925.8801457860263</v>
          </cell>
          <cell r="E19">
            <v>642.95604967965437</v>
          </cell>
          <cell r="F19">
            <v>700.8595064399999</v>
          </cell>
          <cell r="G19">
            <v>674.55294033489361</v>
          </cell>
          <cell r="H19">
            <v>163.09375460999993</v>
          </cell>
          <cell r="I19">
            <v>9.289381831929779</v>
          </cell>
          <cell r="J19">
            <v>869.33701915033828</v>
          </cell>
          <cell r="K19">
            <v>1477.3942423042126</v>
          </cell>
          <cell r="L19">
            <v>325.31202408932967</v>
          </cell>
          <cell r="M19">
            <v>577.96220388967993</v>
          </cell>
          <cell r="N19">
            <v>42.579110244883232</v>
          </cell>
          <cell r="O19">
            <v>28.467707561585545</v>
          </cell>
          <cell r="P19">
            <v>6.8663391899999899</v>
          </cell>
          <cell r="Q19">
            <v>15.513256641585462</v>
          </cell>
        </row>
        <row r="20">
          <cell r="D20">
            <v>583</v>
          </cell>
          <cell r="E20">
            <v>0</v>
          </cell>
          <cell r="F20">
            <v>0</v>
          </cell>
          <cell r="G20">
            <v>0</v>
          </cell>
          <cell r="H20">
            <v>0</v>
          </cell>
          <cell r="I20">
            <v>0</v>
          </cell>
          <cell r="J20">
            <v>49</v>
          </cell>
          <cell r="K20">
            <v>241</v>
          </cell>
          <cell r="L20">
            <v>0</v>
          </cell>
          <cell r="M20">
            <v>0</v>
          </cell>
          <cell r="N20">
            <v>0</v>
          </cell>
          <cell r="O20">
            <v>0</v>
          </cell>
          <cell r="P20">
            <v>0</v>
          </cell>
          <cell r="Q20">
            <v>0</v>
          </cell>
        </row>
        <row r="21">
          <cell r="D21">
            <v>1207.3319736582278</v>
          </cell>
          <cell r="E21">
            <v>46.362074910000025</v>
          </cell>
          <cell r="F21">
            <v>64.943831729999943</v>
          </cell>
          <cell r="G21">
            <v>246.36998195000001</v>
          </cell>
          <cell r="H21">
            <v>0</v>
          </cell>
          <cell r="I21">
            <v>11.671369788520751</v>
          </cell>
          <cell r="J21">
            <v>48.202279839999981</v>
          </cell>
          <cell r="K21">
            <v>310.1186025400001</v>
          </cell>
          <cell r="L21">
            <v>1.6125284199999999</v>
          </cell>
          <cell r="M21">
            <v>144.73922692000002</v>
          </cell>
          <cell r="N21">
            <v>0.93632289000000002</v>
          </cell>
          <cell r="O21">
            <v>10.35901136658488</v>
          </cell>
          <cell r="P21">
            <v>0.50065604000000008</v>
          </cell>
          <cell r="Q21">
            <v>9.4066950665848825</v>
          </cell>
        </row>
        <row r="22">
          <cell r="D22">
            <v>1207.3319736582278</v>
          </cell>
          <cell r="E22">
            <v>46.362074910000025</v>
          </cell>
          <cell r="F22">
            <v>64.943831729999943</v>
          </cell>
          <cell r="G22">
            <v>246.36998195000001</v>
          </cell>
          <cell r="H22">
            <v>0</v>
          </cell>
          <cell r="I22">
            <v>11.671369788520751</v>
          </cell>
          <cell r="J22">
            <v>48.202279839999981</v>
          </cell>
          <cell r="K22">
            <v>310.1186025400001</v>
          </cell>
          <cell r="L22">
            <v>1.6125284199999999</v>
          </cell>
          <cell r="M22">
            <v>144.73922692000002</v>
          </cell>
          <cell r="N22">
            <v>0.93632289000000002</v>
          </cell>
          <cell r="O22">
            <v>10.35901136658488</v>
          </cell>
          <cell r="P22">
            <v>0.50065604000000008</v>
          </cell>
          <cell r="Q22">
            <v>9.4066950665848825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Key metrics"/>
      <sheetName val="IRRBB"/>
      <sheetName val="EU IRRBB1"/>
      <sheetName val="Liquidity"/>
      <sheetName val="EU LIQ1"/>
      <sheetName val="EU LIQB"/>
      <sheetName val="EU LIQ2"/>
      <sheetName val="Appendix I"/>
    </sheetNames>
    <sheetDataSet>
      <sheetData sheetId="0" refreshError="1"/>
      <sheetData sheetId="1" refreshError="1"/>
      <sheetData sheetId="2">
        <row r="44">
          <cell r="C44">
            <v>10756.147174704167</v>
          </cell>
        </row>
        <row r="45">
          <cell r="C45">
            <v>3933.65240329675</v>
          </cell>
        </row>
        <row r="46">
          <cell r="C46">
            <v>399.64557639583336</v>
          </cell>
        </row>
        <row r="47">
          <cell r="C47">
            <v>3534.0068269009171</v>
          </cell>
        </row>
        <row r="48">
          <cell r="C48">
            <v>3.0446515298941077</v>
          </cell>
        </row>
        <row r="50">
          <cell r="C50">
            <v>18916.20963985</v>
          </cell>
        </row>
        <row r="51">
          <cell r="C51">
            <v>11448.905329371548</v>
          </cell>
        </row>
        <row r="52">
          <cell r="C52">
            <v>1.6522286712705612</v>
          </cell>
        </row>
      </sheetData>
      <sheetData sheetId="3" refreshError="1"/>
      <sheetData sheetId="4">
        <row r="9">
          <cell r="C9">
            <v>42.538249183518062</v>
          </cell>
          <cell r="E9">
            <v>226.26426524788343</v>
          </cell>
        </row>
        <row r="10">
          <cell r="C10">
            <v>-34.57993175149273</v>
          </cell>
          <cell r="E10">
            <v>-247.90496179704797</v>
          </cell>
        </row>
        <row r="11">
          <cell r="C11">
            <v>3.899175089389745</v>
          </cell>
        </row>
        <row r="12">
          <cell r="C12">
            <v>-102.11696096698218</v>
          </cell>
        </row>
        <row r="13">
          <cell r="C13">
            <v>-11.699267909832555</v>
          </cell>
        </row>
        <row r="14">
          <cell r="C14">
            <v>-59.160854373217326</v>
          </cell>
        </row>
      </sheetData>
      <sheetData sheetId="5" refreshError="1"/>
      <sheetData sheetId="6">
        <row r="11">
          <cell r="G11">
            <v>10756.147174704167</v>
          </cell>
        </row>
        <row r="13">
          <cell r="C13">
            <v>9099.8036242499984</v>
          </cell>
          <cell r="G13">
            <v>621.9194208729167</v>
          </cell>
        </row>
        <row r="14">
          <cell r="C14">
            <v>6767.4896708333335</v>
          </cell>
          <cell r="G14">
            <v>338.37448354166668</v>
          </cell>
        </row>
        <row r="15">
          <cell r="C15">
            <v>2332.3139534166671</v>
          </cell>
          <cell r="G15">
            <v>283.54493733124997</v>
          </cell>
        </row>
        <row r="16">
          <cell r="C16">
            <v>5355.6052867500011</v>
          </cell>
          <cell r="G16">
            <v>2802.7146969666669</v>
          </cell>
        </row>
        <row r="17">
          <cell r="C17">
            <v>0</v>
          </cell>
          <cell r="G17">
            <v>0</v>
          </cell>
        </row>
        <row r="18">
          <cell r="C18">
            <v>5351.0323700833342</v>
          </cell>
          <cell r="G18">
            <v>2798.1417803000004</v>
          </cell>
        </row>
        <row r="19">
          <cell r="C19">
            <v>4.572916666666667</v>
          </cell>
          <cell r="G19">
            <v>4.572916666666667</v>
          </cell>
        </row>
        <row r="21">
          <cell r="C21">
            <v>338.08388062461773</v>
          </cell>
          <cell r="G21">
            <v>132.86543651246177</v>
          </cell>
        </row>
        <row r="22">
          <cell r="C22">
            <v>109.30960624999999</v>
          </cell>
          <cell r="G22">
            <v>109.30960624999999</v>
          </cell>
        </row>
        <row r="23">
          <cell r="C23">
            <v>0</v>
          </cell>
          <cell r="G23">
            <v>0</v>
          </cell>
        </row>
        <row r="24">
          <cell r="C24">
            <v>228.77427437461776</v>
          </cell>
          <cell r="G24">
            <v>23.555830262461779</v>
          </cell>
        </row>
        <row r="25">
          <cell r="C25">
            <v>169.94230191666668</v>
          </cell>
          <cell r="G25">
            <v>169.94230191666668</v>
          </cell>
        </row>
        <row r="26">
          <cell r="C26">
            <v>2368.4191154587156</v>
          </cell>
          <cell r="G26">
            <v>206.21054702803823</v>
          </cell>
        </row>
        <row r="27">
          <cell r="G27">
            <v>3933.65240329675</v>
          </cell>
        </row>
        <row r="29">
          <cell r="C29">
            <v>0</v>
          </cell>
          <cell r="G29">
            <v>0</v>
          </cell>
        </row>
        <row r="30">
          <cell r="C30">
            <v>288.09237933333333</v>
          </cell>
          <cell r="G30">
            <v>208.91025156250001</v>
          </cell>
        </row>
        <row r="31">
          <cell r="C31">
            <v>938.30435974999989</v>
          </cell>
          <cell r="G31">
            <v>190.73532483333329</v>
          </cell>
        </row>
        <row r="32">
          <cell r="G32">
            <v>0</v>
          </cell>
        </row>
        <row r="33">
          <cell r="G33">
            <v>0</v>
          </cell>
        </row>
        <row r="34">
          <cell r="C34">
            <v>1226.3967390833334</v>
          </cell>
          <cell r="G34">
            <v>399.64557639583336</v>
          </cell>
        </row>
        <row r="35">
          <cell r="C35">
            <v>0</v>
          </cell>
          <cell r="G35">
            <v>0</v>
          </cell>
        </row>
        <row r="36">
          <cell r="C36">
            <v>0</v>
          </cell>
          <cell r="G36">
            <v>0</v>
          </cell>
        </row>
        <row r="37">
          <cell r="C37">
            <v>1226.3967390833334</v>
          </cell>
          <cell r="G37">
            <v>399.64557639583336</v>
          </cell>
        </row>
        <row r="39">
          <cell r="G39">
            <v>10756.147174704167</v>
          </cell>
        </row>
        <row r="40">
          <cell r="G40">
            <v>3534.0068269009171</v>
          </cell>
        </row>
        <row r="41">
          <cell r="G41">
            <v>3.0446515298941077</v>
          </cell>
        </row>
      </sheetData>
      <sheetData sheetId="7" refreshError="1"/>
      <sheetData sheetId="8">
        <row r="9">
          <cell r="D9">
            <v>1818.4267709999999</v>
          </cell>
          <cell r="E9">
            <v>0</v>
          </cell>
          <cell r="F9">
            <v>8.25</v>
          </cell>
          <cell r="G9">
            <v>300</v>
          </cell>
          <cell r="H9">
            <v>2118.4267709999999</v>
          </cell>
        </row>
        <row r="10">
          <cell r="D10">
            <v>1818.4267709999999</v>
          </cell>
          <cell r="E10">
            <v>0</v>
          </cell>
          <cell r="F10">
            <v>8.25</v>
          </cell>
          <cell r="G10">
            <v>300</v>
          </cell>
          <cell r="H10">
            <v>2118.4267709999999</v>
          </cell>
        </row>
        <row r="11">
          <cell r="E11">
            <v>0</v>
          </cell>
          <cell r="F11">
            <v>0</v>
          </cell>
          <cell r="G11">
            <v>0</v>
          </cell>
          <cell r="H11">
            <v>0</v>
          </cell>
        </row>
        <row r="12">
          <cell r="E12">
            <v>11103.933451999999</v>
          </cell>
          <cell r="F12">
            <v>1012.22644</v>
          </cell>
          <cell r="G12">
            <v>772.15502800000002</v>
          </cell>
          <cell r="H12">
            <v>12129.193780850001</v>
          </cell>
        </row>
        <row r="13">
          <cell r="E13">
            <v>8212.6617900000001</v>
          </cell>
          <cell r="F13">
            <v>837.23521100000005</v>
          </cell>
          <cell r="G13">
            <v>582.59667899999999</v>
          </cell>
          <cell r="H13">
            <v>9179.9988299500001</v>
          </cell>
        </row>
        <row r="14">
          <cell r="E14">
            <v>2891.2716620000001</v>
          </cell>
          <cell r="F14">
            <v>174.991229</v>
          </cell>
          <cell r="G14">
            <v>189.55834899999999</v>
          </cell>
          <cell r="H14">
            <v>2949.1949509000001</v>
          </cell>
        </row>
        <row r="15">
          <cell r="E15">
            <v>5882.083713</v>
          </cell>
          <cell r="F15">
            <v>2098.4182959999998</v>
          </cell>
          <cell r="G15">
            <v>927.06589799999995</v>
          </cell>
          <cell r="H15">
            <v>4275.0325039999998</v>
          </cell>
        </row>
        <row r="16">
          <cell r="E16">
            <v>0</v>
          </cell>
          <cell r="F16">
            <v>0</v>
          </cell>
          <cell r="G16">
            <v>0</v>
          </cell>
          <cell r="H16">
            <v>0</v>
          </cell>
        </row>
        <row r="17">
          <cell r="E17">
            <v>5882.083713</v>
          </cell>
          <cell r="F17">
            <v>2098.4182959999998</v>
          </cell>
          <cell r="G17">
            <v>927.06589799999995</v>
          </cell>
          <cell r="H17">
            <v>4275.0325039999998</v>
          </cell>
        </row>
        <row r="18">
          <cell r="E18">
            <v>0</v>
          </cell>
          <cell r="F18">
            <v>0</v>
          </cell>
          <cell r="G18">
            <v>0</v>
          </cell>
          <cell r="H18">
            <v>0</v>
          </cell>
        </row>
        <row r="19">
          <cell r="D19">
            <v>28.186615</v>
          </cell>
          <cell r="E19">
            <v>331.595416</v>
          </cell>
          <cell r="F19">
            <v>0</v>
          </cell>
          <cell r="G19">
            <v>393.55658399999999</v>
          </cell>
          <cell r="H19">
            <v>393.55658399999999</v>
          </cell>
        </row>
        <row r="20">
          <cell r="D20">
            <v>28.186615</v>
          </cell>
        </row>
        <row r="21">
          <cell r="E21">
            <v>331.595416</v>
          </cell>
          <cell r="F21">
            <v>0</v>
          </cell>
          <cell r="G21">
            <v>393.55658399999999</v>
          </cell>
          <cell r="H21">
            <v>393.55658399999999</v>
          </cell>
        </row>
        <row r="22">
          <cell r="H22">
            <v>18916.20963985</v>
          </cell>
        </row>
        <row r="24">
          <cell r="H24">
            <v>123.65616519</v>
          </cell>
        </row>
        <row r="25">
          <cell r="E25">
            <v>0</v>
          </cell>
          <cell r="F25">
            <v>0</v>
          </cell>
          <cell r="G25">
            <v>0</v>
          </cell>
          <cell r="H25">
            <v>0</v>
          </cell>
        </row>
        <row r="26">
          <cell r="E26">
            <v>50</v>
          </cell>
          <cell r="F26">
            <v>0</v>
          </cell>
          <cell r="G26">
            <v>0</v>
          </cell>
          <cell r="H26">
            <v>25</v>
          </cell>
        </row>
        <row r="27">
          <cell r="E27">
            <v>942.799173</v>
          </cell>
          <cell r="F27">
            <v>461.30445100000003</v>
          </cell>
          <cell r="G27">
            <v>8608.7356170000003</v>
          </cell>
          <cell r="H27">
            <v>8440.4783671999994</v>
          </cell>
        </row>
        <row r="28">
          <cell r="E28">
            <v>0</v>
          </cell>
          <cell r="F28">
            <v>0</v>
          </cell>
          <cell r="G28">
            <v>0</v>
          </cell>
          <cell r="H28">
            <v>0</v>
          </cell>
        </row>
        <row r="29">
          <cell r="E29">
            <v>394.84764699999999</v>
          </cell>
          <cell r="F29">
            <v>9.1074560000000009</v>
          </cell>
          <cell r="G29">
            <v>203.21322799999999</v>
          </cell>
          <cell r="H29">
            <v>247.25172069999999</v>
          </cell>
        </row>
        <row r="30">
          <cell r="E30">
            <v>394.354647</v>
          </cell>
          <cell r="F30">
            <v>277.70876000000004</v>
          </cell>
          <cell r="G30">
            <v>4761.0916239999997</v>
          </cell>
          <cell r="H30">
            <v>4661.5805462999997</v>
          </cell>
        </row>
        <row r="31">
          <cell r="E31">
            <v>0</v>
          </cell>
          <cell r="F31">
            <v>0</v>
          </cell>
          <cell r="G31">
            <v>0</v>
          </cell>
          <cell r="H31">
            <v>170.07713580000018</v>
          </cell>
        </row>
        <row r="32">
          <cell r="E32">
            <v>143.54065499999999</v>
          </cell>
          <cell r="F32">
            <v>89.717884999999995</v>
          </cell>
          <cell r="G32">
            <v>3110.4524999999999</v>
          </cell>
          <cell r="H32">
            <v>3093.9360162500002</v>
          </cell>
        </row>
        <row r="33">
          <cell r="E33">
            <v>129.763588</v>
          </cell>
          <cell r="F33">
            <v>82.793931000000001</v>
          </cell>
          <cell r="G33">
            <v>2859.0990529999999</v>
          </cell>
          <cell r="H33">
            <v>2773.8579399999999</v>
          </cell>
        </row>
        <row r="34">
          <cell r="E34">
            <v>10.056224</v>
          </cell>
          <cell r="F34">
            <v>84.770349999999993</v>
          </cell>
          <cell r="G34">
            <v>533.97826499999996</v>
          </cell>
          <cell r="H34">
            <v>509.71574820000001</v>
          </cell>
        </row>
        <row r="35">
          <cell r="E35">
            <v>0</v>
          </cell>
          <cell r="F35">
            <v>0</v>
          </cell>
          <cell r="G35">
            <v>0</v>
          </cell>
          <cell r="H35">
            <v>0</v>
          </cell>
        </row>
        <row r="36">
          <cell r="E36">
            <v>1174.081833</v>
          </cell>
          <cell r="F36">
            <v>4.3045309999999999</v>
          </cell>
          <cell r="G36">
            <v>2018.9507652815485</v>
          </cell>
          <cell r="H36">
            <v>2733.1252869315485</v>
          </cell>
        </row>
        <row r="37">
          <cell r="G37">
            <v>0</v>
          </cell>
          <cell r="H37">
            <v>0</v>
          </cell>
        </row>
        <row r="38">
          <cell r="E38">
            <v>1.058081</v>
          </cell>
          <cell r="H38">
            <v>0.89936885</v>
          </cell>
        </row>
        <row r="39">
          <cell r="E39">
            <v>36.668985999999997</v>
          </cell>
          <cell r="H39">
            <v>36.668985999999997</v>
          </cell>
        </row>
        <row r="40">
          <cell r="E40">
            <v>4.129766</v>
          </cell>
          <cell r="H40">
            <v>0.20648830000000001</v>
          </cell>
        </row>
        <row r="41">
          <cell r="E41">
            <v>1132.2250000000001</v>
          </cell>
          <cell r="F41">
            <v>4.3045309999999999</v>
          </cell>
          <cell r="G41">
            <v>2018.9507652815485</v>
          </cell>
          <cell r="H41">
            <v>2695.3504437815486</v>
          </cell>
        </row>
        <row r="42">
          <cell r="E42">
            <v>1913.71396</v>
          </cell>
          <cell r="F42">
            <v>168.417182</v>
          </cell>
          <cell r="G42">
            <v>586.88218199999994</v>
          </cell>
          <cell r="H42">
            <v>126.64551005000001</v>
          </cell>
        </row>
        <row r="43">
          <cell r="H43">
            <v>11448.905329371548</v>
          </cell>
        </row>
        <row r="44">
          <cell r="H44">
            <v>1.6522286712705612</v>
          </cell>
        </row>
      </sheetData>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Other mitigating actions"/>
    </sheetNames>
    <sheetDataSet>
      <sheetData sheetId="0">
        <row r="14">
          <cell r="E14">
            <v>0</v>
          </cell>
          <cell r="F14" t="str">
            <v>n/a</v>
          </cell>
          <cell r="G14" t="str">
            <v>n/a</v>
          </cell>
        </row>
        <row r="15">
          <cell r="E15">
            <v>16.610466070000001</v>
          </cell>
          <cell r="F15" t="str">
            <v>Yes</v>
          </cell>
          <cell r="G15" t="str">
            <v>No</v>
          </cell>
        </row>
        <row r="16">
          <cell r="E16">
            <v>15.180480500000002</v>
          </cell>
          <cell r="F16" t="str">
            <v>Yes</v>
          </cell>
          <cell r="G16" t="str">
            <v>No</v>
          </cell>
        </row>
        <row r="17">
          <cell r="E17">
            <v>4.5166931699999981</v>
          </cell>
          <cell r="F17" t="str">
            <v>Yes</v>
          </cell>
          <cell r="G17" t="str">
            <v>No</v>
          </cell>
        </row>
        <row r="18">
          <cell r="E18">
            <v>0.41547627999999998</v>
          </cell>
        </row>
        <row r="19">
          <cell r="E19">
            <v>0</v>
          </cell>
          <cell r="F19" t="str">
            <v>n/a</v>
          </cell>
          <cell r="G19" t="str">
            <v>n/a</v>
          </cell>
        </row>
        <row r="20">
          <cell r="E20">
            <v>0</v>
          </cell>
          <cell r="F20" t="str">
            <v>n/a</v>
          </cell>
          <cell r="G20"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CC2"/>
    </sheetNames>
    <sheetDataSet>
      <sheetData sheetId="0">
        <row r="9">
          <cell r="B9">
            <v>9127</v>
          </cell>
          <cell r="C9">
            <v>9127.3619999999992</v>
          </cell>
        </row>
        <row r="10">
          <cell r="B10">
            <v>432</v>
          </cell>
          <cell r="C10">
            <v>419</v>
          </cell>
        </row>
        <row r="11">
          <cell r="B11">
            <v>49</v>
          </cell>
          <cell r="C11">
            <v>49</v>
          </cell>
        </row>
        <row r="12">
          <cell r="B12">
            <v>139</v>
          </cell>
          <cell r="C12">
            <v>11.259</v>
          </cell>
        </row>
        <row r="13">
          <cell r="B13">
            <v>488</v>
          </cell>
          <cell r="C13">
            <v>480.85500000000002</v>
          </cell>
        </row>
        <row r="14">
          <cell r="B14">
            <v>2703</v>
          </cell>
          <cell r="C14">
            <v>2703.24</v>
          </cell>
        </row>
        <row r="15">
          <cell r="B15">
            <v>10008</v>
          </cell>
          <cell r="C15">
            <v>10008</v>
          </cell>
        </row>
        <row r="16">
          <cell r="B16">
            <v>588</v>
          </cell>
          <cell r="C16" t="str">
            <v>-</v>
          </cell>
        </row>
        <row r="17">
          <cell r="B17">
            <v>610</v>
          </cell>
          <cell r="C17">
            <v>546.97799999999995</v>
          </cell>
        </row>
        <row r="18">
          <cell r="B18">
            <v>946</v>
          </cell>
          <cell r="C18">
            <v>944.02200000000005</v>
          </cell>
        </row>
        <row r="19">
          <cell r="B19">
            <v>228</v>
          </cell>
          <cell r="C19">
            <v>228</v>
          </cell>
        </row>
        <row r="20">
          <cell r="B20">
            <v>74</v>
          </cell>
          <cell r="C20">
            <v>64</v>
          </cell>
        </row>
        <row r="21">
          <cell r="B21">
            <v>267</v>
          </cell>
          <cell r="C21">
            <v>240</v>
          </cell>
        </row>
        <row r="22">
          <cell r="B22">
            <v>48</v>
          </cell>
          <cell r="C22">
            <v>39</v>
          </cell>
        </row>
        <row r="23">
          <cell r="B23" t="str">
            <v>-</v>
          </cell>
          <cell r="C23">
            <v>35</v>
          </cell>
        </row>
        <row r="26">
          <cell r="B26">
            <v>449</v>
          </cell>
          <cell r="C26">
            <v>449</v>
          </cell>
        </row>
        <row r="27">
          <cell r="B27">
            <v>2004</v>
          </cell>
          <cell r="C27">
            <v>2004</v>
          </cell>
        </row>
        <row r="28">
          <cell r="B28">
            <v>18</v>
          </cell>
          <cell r="C28">
            <v>18</v>
          </cell>
        </row>
        <row r="29">
          <cell r="B29">
            <v>19166</v>
          </cell>
          <cell r="C29">
            <v>19213</v>
          </cell>
        </row>
        <row r="30">
          <cell r="B30">
            <v>632</v>
          </cell>
          <cell r="C30" t="str">
            <v>-</v>
          </cell>
        </row>
        <row r="31">
          <cell r="B31">
            <v>430</v>
          </cell>
          <cell r="C31">
            <v>346</v>
          </cell>
        </row>
        <row r="32">
          <cell r="B32">
            <v>128</v>
          </cell>
          <cell r="C32">
            <v>128</v>
          </cell>
        </row>
        <row r="33">
          <cell r="B33">
            <v>292</v>
          </cell>
          <cell r="C33">
            <v>292</v>
          </cell>
        </row>
        <row r="34">
          <cell r="B34">
            <v>309</v>
          </cell>
          <cell r="C34">
            <v>309</v>
          </cell>
        </row>
        <row r="35">
          <cell r="B35">
            <v>35</v>
          </cell>
          <cell r="C35">
            <v>24</v>
          </cell>
        </row>
        <row r="38">
          <cell r="B38">
            <v>45</v>
          </cell>
          <cell r="C38">
            <v>45</v>
          </cell>
        </row>
        <row r="39">
          <cell r="B39">
            <v>594</v>
          </cell>
          <cell r="C39">
            <v>594</v>
          </cell>
        </row>
        <row r="40">
          <cell r="B40">
            <v>81</v>
          </cell>
          <cell r="C40">
            <v>84</v>
          </cell>
        </row>
        <row r="41">
          <cell r="B41">
            <v>1265</v>
          </cell>
          <cell r="C41">
            <v>1130</v>
          </cell>
        </row>
        <row r="43">
          <cell r="B43">
            <v>236</v>
          </cell>
          <cell r="C43">
            <v>236</v>
          </cell>
        </row>
        <row r="45">
          <cell r="B45">
            <v>23</v>
          </cell>
          <cell r="C45">
            <v>23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CC2"/>
    </sheetNames>
    <sheetDataSet>
      <sheetData sheetId="0">
        <row r="13">
          <cell r="D13" t="str">
            <v>(h)</v>
          </cell>
        </row>
        <row r="22">
          <cell r="D22" t="str">
            <v>(e)</v>
          </cell>
        </row>
        <row r="23">
          <cell r="D23" t="str">
            <v>(i)</v>
          </cell>
        </row>
        <row r="34">
          <cell r="D34" t="str">
            <v>(g)</v>
          </cell>
        </row>
        <row r="38">
          <cell r="D38" t="str">
            <v>(a)</v>
          </cell>
        </row>
        <row r="39">
          <cell r="D39" t="str">
            <v>(b)</v>
          </cell>
        </row>
        <row r="40">
          <cell r="D40" t="str">
            <v xml:space="preserve"> (d)</v>
          </cell>
        </row>
        <row r="41">
          <cell r="D41" t="str">
            <v>(c)</v>
          </cell>
        </row>
        <row r="43">
          <cell r="D43" t="str">
            <v>(f)</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sheetName val="Sheet1"/>
    </sheetNames>
    <sheetDataSet>
      <sheetData sheetId="0">
        <row r="9">
          <cell r="C9">
            <v>9252283</v>
          </cell>
          <cell r="D9">
            <v>9252283</v>
          </cell>
          <cell r="E9">
            <v>0</v>
          </cell>
          <cell r="F9">
            <v>0</v>
          </cell>
          <cell r="G9">
            <v>0</v>
          </cell>
          <cell r="H9">
            <v>0</v>
          </cell>
          <cell r="I9">
            <v>438</v>
          </cell>
          <cell r="J9">
            <v>438</v>
          </cell>
          <cell r="K9">
            <v>0</v>
          </cell>
          <cell r="L9">
            <v>0</v>
          </cell>
          <cell r="M9">
            <v>0</v>
          </cell>
          <cell r="N9">
            <v>0</v>
          </cell>
          <cell r="P9">
            <v>0</v>
          </cell>
          <cell r="Q9">
            <v>0</v>
          </cell>
        </row>
        <row r="11">
          <cell r="C11">
            <v>138469</v>
          </cell>
          <cell r="D11">
            <v>138469</v>
          </cell>
          <cell r="E11">
            <v>0</v>
          </cell>
          <cell r="F11">
            <v>0</v>
          </cell>
          <cell r="H11">
            <v>0</v>
          </cell>
          <cell r="I11">
            <v>7</v>
          </cell>
          <cell r="J11">
            <v>7</v>
          </cell>
          <cell r="K11">
            <v>0</v>
          </cell>
          <cell r="L11">
            <v>0</v>
          </cell>
          <cell r="N11">
            <v>0</v>
          </cell>
          <cell r="O11">
            <v>0</v>
          </cell>
          <cell r="P11">
            <v>0</v>
          </cell>
          <cell r="Q11">
            <v>0</v>
          </cell>
        </row>
        <row r="12">
          <cell r="C12">
            <v>42617</v>
          </cell>
          <cell r="D12">
            <v>41166</v>
          </cell>
          <cell r="E12">
            <v>1451</v>
          </cell>
          <cell r="F12">
            <v>0</v>
          </cell>
          <cell r="H12">
            <v>0</v>
          </cell>
          <cell r="I12">
            <v>34</v>
          </cell>
          <cell r="J12">
            <v>7</v>
          </cell>
          <cell r="K12">
            <v>27</v>
          </cell>
          <cell r="L12">
            <v>0</v>
          </cell>
          <cell r="N12">
            <v>0</v>
          </cell>
          <cell r="O12">
            <v>271</v>
          </cell>
          <cell r="P12">
            <v>40026</v>
          </cell>
          <cell r="Q12">
            <v>0</v>
          </cell>
        </row>
        <row r="13">
          <cell r="C13">
            <v>67873</v>
          </cell>
          <cell r="D13">
            <v>67873</v>
          </cell>
          <cell r="E13">
            <v>0</v>
          </cell>
          <cell r="F13">
            <v>0</v>
          </cell>
          <cell r="H13">
            <v>0</v>
          </cell>
          <cell r="I13">
            <v>9</v>
          </cell>
          <cell r="J13">
            <v>9</v>
          </cell>
          <cell r="K13">
            <v>0</v>
          </cell>
          <cell r="L13">
            <v>0</v>
          </cell>
          <cell r="N13">
            <v>0</v>
          </cell>
          <cell r="O13">
            <v>0</v>
          </cell>
          <cell r="P13">
            <v>0</v>
          </cell>
          <cell r="Q13">
            <v>0</v>
          </cell>
        </row>
        <row r="14">
          <cell r="C14">
            <v>237955</v>
          </cell>
          <cell r="D14">
            <v>177507</v>
          </cell>
          <cell r="E14">
            <v>60494</v>
          </cell>
          <cell r="F14">
            <v>2496</v>
          </cell>
          <cell r="H14">
            <v>2494</v>
          </cell>
          <cell r="I14">
            <v>3778</v>
          </cell>
          <cell r="J14">
            <v>910</v>
          </cell>
          <cell r="K14">
            <v>2868</v>
          </cell>
          <cell r="L14">
            <v>1958</v>
          </cell>
          <cell r="N14">
            <v>1955</v>
          </cell>
          <cell r="O14">
            <v>2893</v>
          </cell>
          <cell r="P14">
            <v>177513</v>
          </cell>
          <cell r="Q14">
            <v>566</v>
          </cell>
        </row>
        <row r="15">
          <cell r="C15">
            <v>4999542</v>
          </cell>
          <cell r="D15">
            <v>3992338</v>
          </cell>
          <cell r="E15">
            <v>752553</v>
          </cell>
          <cell r="F15">
            <v>131992</v>
          </cell>
          <cell r="H15">
            <v>119283</v>
          </cell>
          <cell r="I15">
            <v>29995</v>
          </cell>
          <cell r="J15">
            <v>14884</v>
          </cell>
          <cell r="K15">
            <v>12228</v>
          </cell>
          <cell r="L15">
            <v>71610</v>
          </cell>
          <cell r="N15">
            <v>61354</v>
          </cell>
          <cell r="O15">
            <v>216685</v>
          </cell>
          <cell r="P15">
            <v>4411176</v>
          </cell>
          <cell r="Q15">
            <v>56609</v>
          </cell>
        </row>
        <row r="16">
          <cell r="C16">
            <v>3193158</v>
          </cell>
          <cell r="D16">
            <v>2771043</v>
          </cell>
          <cell r="E16">
            <v>392876</v>
          </cell>
          <cell r="F16">
            <v>72343</v>
          </cell>
          <cell r="H16">
            <v>69804</v>
          </cell>
          <cell r="I16">
            <v>20156</v>
          </cell>
          <cell r="J16">
            <v>10512</v>
          </cell>
          <cell r="K16">
            <v>8317</v>
          </cell>
          <cell r="L16">
            <v>30680</v>
          </cell>
          <cell r="N16">
            <v>30175</v>
          </cell>
          <cell r="O16">
            <v>199934</v>
          </cell>
          <cell r="P16">
            <v>2887035</v>
          </cell>
          <cell r="Q16">
            <v>37931</v>
          </cell>
        </row>
        <row r="17">
          <cell r="C17">
            <v>4556402</v>
          </cell>
          <cell r="D17">
            <v>3987248</v>
          </cell>
          <cell r="E17">
            <v>542823</v>
          </cell>
          <cell r="F17">
            <v>234686</v>
          </cell>
          <cell r="H17">
            <v>211985</v>
          </cell>
          <cell r="I17">
            <v>26047</v>
          </cell>
          <cell r="J17">
            <v>5457</v>
          </cell>
          <cell r="K17">
            <v>19016</v>
          </cell>
          <cell r="L17">
            <v>64478</v>
          </cell>
          <cell r="N17">
            <v>60935</v>
          </cell>
          <cell r="O17">
            <v>908782</v>
          </cell>
          <cell r="P17">
            <v>4118229</v>
          </cell>
          <cell r="Q17">
            <v>165451</v>
          </cell>
        </row>
        <row r="22">
          <cell r="C22">
            <v>0</v>
          </cell>
          <cell r="D22">
            <v>0</v>
          </cell>
          <cell r="E22">
            <v>0</v>
          </cell>
          <cell r="F22">
            <v>0</v>
          </cell>
          <cell r="H22">
            <v>0</v>
          </cell>
          <cell r="I22">
            <v>0</v>
          </cell>
          <cell r="J22">
            <v>0</v>
          </cell>
          <cell r="K22">
            <v>0</v>
          </cell>
          <cell r="L22">
            <v>0</v>
          </cell>
          <cell r="N22">
            <v>0</v>
          </cell>
          <cell r="O22">
            <v>0</v>
          </cell>
          <cell r="P22">
            <v>0</v>
          </cell>
          <cell r="Q22">
            <v>0</v>
          </cell>
        </row>
        <row r="23">
          <cell r="C23">
            <v>1640894</v>
          </cell>
          <cell r="D23">
            <v>1640894</v>
          </cell>
          <cell r="E23">
            <v>0</v>
          </cell>
          <cell r="F23">
            <v>0</v>
          </cell>
          <cell r="H23">
            <v>0</v>
          </cell>
          <cell r="I23">
            <v>1839</v>
          </cell>
          <cell r="J23">
            <v>1839</v>
          </cell>
          <cell r="K23">
            <v>0</v>
          </cell>
          <cell r="L23">
            <v>0</v>
          </cell>
          <cell r="N23">
            <v>0</v>
          </cell>
          <cell r="O23">
            <v>0</v>
          </cell>
          <cell r="P23">
            <v>0</v>
          </cell>
          <cell r="Q23">
            <v>0</v>
          </cell>
        </row>
        <row r="24">
          <cell r="C24">
            <v>1393303</v>
          </cell>
          <cell r="D24">
            <v>1393303</v>
          </cell>
          <cell r="E24">
            <v>0</v>
          </cell>
          <cell r="F24">
            <v>0</v>
          </cell>
          <cell r="H24">
            <v>0</v>
          </cell>
          <cell r="I24">
            <v>415</v>
          </cell>
          <cell r="J24">
            <v>415</v>
          </cell>
          <cell r="K24">
            <v>0</v>
          </cell>
          <cell r="L24">
            <v>0</v>
          </cell>
          <cell r="N24">
            <v>0</v>
          </cell>
          <cell r="O24">
            <v>0</v>
          </cell>
          <cell r="P24">
            <v>0</v>
          </cell>
          <cell r="Q24">
            <v>0</v>
          </cell>
        </row>
        <row r="25">
          <cell r="C25">
            <v>45043</v>
          </cell>
          <cell r="D25">
            <v>41679</v>
          </cell>
          <cell r="E25">
            <v>0</v>
          </cell>
          <cell r="F25">
            <v>0</v>
          </cell>
          <cell r="H25">
            <v>0</v>
          </cell>
          <cell r="I25">
            <v>34</v>
          </cell>
          <cell r="J25">
            <v>34</v>
          </cell>
          <cell r="K25">
            <v>0</v>
          </cell>
          <cell r="L25">
            <v>0</v>
          </cell>
          <cell r="N25">
            <v>0</v>
          </cell>
          <cell r="O25">
            <v>0</v>
          </cell>
          <cell r="P25">
            <v>0</v>
          </cell>
          <cell r="Q25">
            <v>0</v>
          </cell>
        </row>
        <row r="26">
          <cell r="C26">
            <v>97616</v>
          </cell>
          <cell r="D26">
            <v>97616</v>
          </cell>
          <cell r="E26">
            <v>0</v>
          </cell>
          <cell r="F26">
            <v>0</v>
          </cell>
          <cell r="H26">
            <v>0</v>
          </cell>
          <cell r="I26">
            <v>25</v>
          </cell>
          <cell r="J26">
            <v>25</v>
          </cell>
          <cell r="K26">
            <v>0</v>
          </cell>
          <cell r="L26">
            <v>0</v>
          </cell>
          <cell r="N26">
            <v>0</v>
          </cell>
          <cell r="O26">
            <v>0</v>
          </cell>
          <cell r="P26">
            <v>0</v>
          </cell>
          <cell r="Q26">
            <v>0</v>
          </cell>
        </row>
        <row r="30">
          <cell r="C30">
            <v>0</v>
          </cell>
          <cell r="D30">
            <v>0</v>
          </cell>
          <cell r="E30">
            <v>0</v>
          </cell>
          <cell r="F30">
            <v>0</v>
          </cell>
          <cell r="H30">
            <v>0</v>
          </cell>
          <cell r="I30">
            <v>0</v>
          </cell>
          <cell r="J30">
            <v>0</v>
          </cell>
          <cell r="K30">
            <v>0</v>
          </cell>
          <cell r="L30">
            <v>0</v>
          </cell>
          <cell r="N30">
            <v>0</v>
          </cell>
          <cell r="P30">
            <v>0</v>
          </cell>
          <cell r="Q30">
            <v>0</v>
          </cell>
        </row>
        <row r="31">
          <cell r="C31">
            <v>9302</v>
          </cell>
          <cell r="D31">
            <v>8404</v>
          </cell>
          <cell r="E31">
            <v>881</v>
          </cell>
          <cell r="F31">
            <v>0</v>
          </cell>
          <cell r="H31">
            <v>0</v>
          </cell>
          <cell r="I31">
            <v>0</v>
          </cell>
          <cell r="J31">
            <v>0</v>
          </cell>
          <cell r="K31">
            <v>0</v>
          </cell>
          <cell r="L31">
            <v>0</v>
          </cell>
          <cell r="N31">
            <v>0</v>
          </cell>
          <cell r="P31">
            <v>5810</v>
          </cell>
          <cell r="Q31">
            <v>0</v>
          </cell>
        </row>
        <row r="32">
          <cell r="C32">
            <v>72930</v>
          </cell>
          <cell r="D32">
            <v>72930</v>
          </cell>
          <cell r="E32">
            <v>0</v>
          </cell>
          <cell r="F32">
            <v>0</v>
          </cell>
          <cell r="H32">
            <v>0</v>
          </cell>
          <cell r="I32">
            <v>0</v>
          </cell>
          <cell r="J32">
            <v>0</v>
          </cell>
          <cell r="K32">
            <v>0</v>
          </cell>
          <cell r="L32">
            <v>0</v>
          </cell>
          <cell r="N32">
            <v>0</v>
          </cell>
          <cell r="P32">
            <v>0</v>
          </cell>
          <cell r="Q32">
            <v>0</v>
          </cell>
        </row>
        <row r="33">
          <cell r="C33">
            <v>36120</v>
          </cell>
          <cell r="D33">
            <v>26533</v>
          </cell>
          <cell r="E33">
            <v>9482</v>
          </cell>
          <cell r="F33">
            <v>10</v>
          </cell>
          <cell r="H33">
            <v>10</v>
          </cell>
          <cell r="I33">
            <v>0</v>
          </cell>
          <cell r="J33">
            <v>0</v>
          </cell>
          <cell r="K33">
            <v>0</v>
          </cell>
          <cell r="L33">
            <v>0</v>
          </cell>
          <cell r="N33">
            <v>0</v>
          </cell>
          <cell r="P33">
            <v>13631</v>
          </cell>
          <cell r="Q33">
            <v>3</v>
          </cell>
        </row>
        <row r="34">
          <cell r="C34">
            <v>1834779</v>
          </cell>
          <cell r="D34">
            <v>1461229</v>
          </cell>
          <cell r="E34">
            <v>340145</v>
          </cell>
          <cell r="F34">
            <v>47425</v>
          </cell>
          <cell r="H34">
            <v>46401</v>
          </cell>
          <cell r="I34">
            <v>59</v>
          </cell>
          <cell r="J34">
            <v>0</v>
          </cell>
          <cell r="K34">
            <v>59</v>
          </cell>
          <cell r="L34">
            <v>17655</v>
          </cell>
          <cell r="N34">
            <v>17655</v>
          </cell>
          <cell r="P34">
            <v>870631</v>
          </cell>
          <cell r="Q34">
            <v>1785</v>
          </cell>
        </row>
        <row r="35">
          <cell r="C35">
            <v>660549</v>
          </cell>
          <cell r="D35">
            <v>574143</v>
          </cell>
          <cell r="E35">
            <v>55017</v>
          </cell>
          <cell r="F35">
            <v>4623</v>
          </cell>
          <cell r="H35">
            <v>4212</v>
          </cell>
          <cell r="I35">
            <v>0</v>
          </cell>
          <cell r="J35">
            <v>0</v>
          </cell>
          <cell r="K35">
            <v>0</v>
          </cell>
          <cell r="L35">
            <v>293</v>
          </cell>
          <cell r="N35">
            <v>293</v>
          </cell>
          <cell r="P35">
            <v>195486</v>
          </cell>
          <cell r="Q35">
            <v>426</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FC"/>
    </sheetNames>
    <sheetDataSet>
      <sheetData sheetId="0">
        <row r="11">
          <cell r="B11">
            <v>10536262</v>
          </cell>
          <cell r="C11">
            <v>325499</v>
          </cell>
          <cell r="D11">
            <v>325499</v>
          </cell>
          <cell r="E11">
            <v>10329071</v>
          </cell>
          <cell r="F11">
            <v>190956</v>
          </cell>
          <cell r="H11">
            <v>0</v>
          </cell>
        </row>
        <row r="12">
          <cell r="B12">
            <v>258551</v>
          </cell>
          <cell r="C12">
            <v>274</v>
          </cell>
          <cell r="D12">
            <v>274</v>
          </cell>
          <cell r="E12">
            <v>255357</v>
          </cell>
          <cell r="F12">
            <v>371</v>
          </cell>
          <cell r="H12">
            <v>0</v>
          </cell>
        </row>
        <row r="13">
          <cell r="B13">
            <v>157011</v>
          </cell>
          <cell r="C13">
            <v>24622</v>
          </cell>
          <cell r="D13">
            <v>24622</v>
          </cell>
          <cell r="E13">
            <v>157011</v>
          </cell>
          <cell r="F13">
            <v>4133</v>
          </cell>
          <cell r="H13">
            <v>0</v>
          </cell>
        </row>
        <row r="14">
          <cell r="B14">
            <v>16024</v>
          </cell>
          <cell r="C14">
            <v>6725</v>
          </cell>
          <cell r="D14">
            <v>6725</v>
          </cell>
          <cell r="E14">
            <v>16024</v>
          </cell>
          <cell r="F14">
            <v>1068</v>
          </cell>
          <cell r="H14">
            <v>0</v>
          </cell>
        </row>
        <row r="15">
          <cell r="B15">
            <v>2621070</v>
          </cell>
          <cell r="C15">
            <v>11991</v>
          </cell>
          <cell r="D15">
            <v>11991</v>
          </cell>
          <cell r="E15">
            <v>2617706</v>
          </cell>
          <cell r="F15">
            <v>3701</v>
          </cell>
          <cell r="H15">
            <v>0</v>
          </cell>
        </row>
        <row r="18">
          <cell r="B18">
            <v>2519238</v>
          </cell>
          <cell r="C18">
            <v>36782</v>
          </cell>
          <cell r="D18">
            <v>36782</v>
          </cell>
          <cell r="G18">
            <v>4466</v>
          </cell>
        </row>
        <row r="19">
          <cell r="B19">
            <v>72942</v>
          </cell>
          <cell r="C19">
            <v>14310</v>
          </cell>
          <cell r="D19">
            <v>14310</v>
          </cell>
          <cell r="G19">
            <v>13541</v>
          </cell>
        </row>
        <row r="20">
          <cell r="B20">
            <v>4160</v>
          </cell>
          <cell r="C20">
            <v>21</v>
          </cell>
          <cell r="D20">
            <v>21</v>
          </cell>
          <cell r="G20">
            <v>0</v>
          </cell>
        </row>
        <row r="21">
          <cell r="B21">
            <v>665</v>
          </cell>
          <cell r="C21">
            <v>6</v>
          </cell>
          <cell r="D21">
            <v>6</v>
          </cell>
          <cell r="G21">
            <v>0</v>
          </cell>
        </row>
        <row r="22">
          <cell r="B22">
            <v>68733</v>
          </cell>
          <cell r="C22">
            <v>939</v>
          </cell>
          <cell r="D22">
            <v>939</v>
          </cell>
          <cell r="G22">
            <v>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B10">
            <v>43195</v>
          </cell>
          <cell r="C10">
            <v>1255</v>
          </cell>
          <cell r="D10">
            <v>1255</v>
          </cell>
          <cell r="E10">
            <v>43195</v>
          </cell>
          <cell r="F10">
            <v>992</v>
          </cell>
          <cell r="G10">
            <v>0</v>
          </cell>
        </row>
        <row r="11">
          <cell r="B11">
            <v>11783</v>
          </cell>
          <cell r="C11">
            <v>1</v>
          </cell>
          <cell r="D11">
            <v>1</v>
          </cell>
          <cell r="E11">
            <v>11783</v>
          </cell>
          <cell r="F11">
            <v>287</v>
          </cell>
          <cell r="G11">
            <v>0</v>
          </cell>
        </row>
        <row r="12">
          <cell r="B12">
            <v>379547</v>
          </cell>
          <cell r="C12">
            <v>7316</v>
          </cell>
          <cell r="D12">
            <v>7316</v>
          </cell>
          <cell r="E12">
            <v>379347</v>
          </cell>
          <cell r="F12">
            <v>4966</v>
          </cell>
          <cell r="G12">
            <v>0</v>
          </cell>
        </row>
        <row r="13">
          <cell r="B13">
            <v>58019</v>
          </cell>
          <cell r="C13">
            <v>244</v>
          </cell>
          <cell r="D13">
            <v>244</v>
          </cell>
          <cell r="E13">
            <v>58019</v>
          </cell>
          <cell r="F13">
            <v>1436</v>
          </cell>
          <cell r="G13">
            <v>0</v>
          </cell>
        </row>
        <row r="14">
          <cell r="B14">
            <v>4737</v>
          </cell>
          <cell r="C14">
            <v>34</v>
          </cell>
          <cell r="D14">
            <v>34</v>
          </cell>
          <cell r="E14">
            <v>4737</v>
          </cell>
          <cell r="F14">
            <v>47</v>
          </cell>
          <cell r="G14">
            <v>0</v>
          </cell>
        </row>
        <row r="15">
          <cell r="B15">
            <v>526409</v>
          </cell>
          <cell r="C15">
            <v>8380</v>
          </cell>
          <cell r="D15">
            <v>8380</v>
          </cell>
          <cell r="E15">
            <v>526409</v>
          </cell>
          <cell r="F15">
            <v>10285</v>
          </cell>
          <cell r="G15">
            <v>0</v>
          </cell>
        </row>
        <row r="16">
          <cell r="B16">
            <v>901834</v>
          </cell>
          <cell r="C16">
            <v>18565</v>
          </cell>
          <cell r="D16">
            <v>18565</v>
          </cell>
          <cell r="E16">
            <v>901834</v>
          </cell>
          <cell r="F16">
            <v>16851</v>
          </cell>
          <cell r="G16">
            <v>0</v>
          </cell>
        </row>
        <row r="17">
          <cell r="B17">
            <v>321851</v>
          </cell>
          <cell r="C17">
            <v>356</v>
          </cell>
          <cell r="D17">
            <v>356</v>
          </cell>
          <cell r="E17">
            <v>321851</v>
          </cell>
          <cell r="F17">
            <v>1075</v>
          </cell>
          <cell r="G17">
            <v>0</v>
          </cell>
        </row>
        <row r="18">
          <cell r="B18">
            <v>1207745</v>
          </cell>
          <cell r="C18">
            <v>20699</v>
          </cell>
          <cell r="D18">
            <v>20699</v>
          </cell>
          <cell r="E18">
            <v>1062521</v>
          </cell>
          <cell r="F18">
            <v>10881</v>
          </cell>
          <cell r="G18">
            <v>0</v>
          </cell>
        </row>
        <row r="19">
          <cell r="B19">
            <v>41240</v>
          </cell>
          <cell r="C19">
            <v>3376</v>
          </cell>
          <cell r="D19">
            <v>3376</v>
          </cell>
          <cell r="E19">
            <v>41240</v>
          </cell>
          <cell r="F19">
            <v>689</v>
          </cell>
          <cell r="G19">
            <v>0</v>
          </cell>
        </row>
        <row r="20">
          <cell r="B20">
            <v>0</v>
          </cell>
          <cell r="C20">
            <v>0</v>
          </cell>
          <cell r="D20">
            <v>0</v>
          </cell>
          <cell r="E20">
            <v>0</v>
          </cell>
          <cell r="F20">
            <v>0</v>
          </cell>
          <cell r="G20">
            <v>0</v>
          </cell>
        </row>
        <row r="21">
          <cell r="B21">
            <v>1073133</v>
          </cell>
          <cell r="C21">
            <v>16507</v>
          </cell>
          <cell r="D21">
            <v>16507</v>
          </cell>
          <cell r="E21">
            <v>1073133</v>
          </cell>
          <cell r="F21">
            <v>17030</v>
          </cell>
          <cell r="G21">
            <v>0</v>
          </cell>
        </row>
        <row r="22">
          <cell r="B22">
            <v>301323</v>
          </cell>
          <cell r="C22">
            <v>50604</v>
          </cell>
          <cell r="D22">
            <v>50604</v>
          </cell>
          <cell r="E22">
            <v>238786</v>
          </cell>
          <cell r="F22">
            <v>33010</v>
          </cell>
          <cell r="G22">
            <v>0</v>
          </cell>
        </row>
        <row r="23">
          <cell r="B23">
            <v>42990</v>
          </cell>
          <cell r="C23">
            <v>1502</v>
          </cell>
          <cell r="D23">
            <v>1502</v>
          </cell>
          <cell r="E23">
            <v>40366</v>
          </cell>
          <cell r="F23">
            <v>1015</v>
          </cell>
          <cell r="G23">
            <v>0</v>
          </cell>
        </row>
        <row r="24">
          <cell r="B24">
            <v>0</v>
          </cell>
          <cell r="C24">
            <v>0</v>
          </cell>
          <cell r="D24">
            <v>0</v>
          </cell>
          <cell r="E24">
            <v>0</v>
          </cell>
          <cell r="F24">
            <v>0</v>
          </cell>
          <cell r="G24">
            <v>0</v>
          </cell>
        </row>
        <row r="25">
          <cell r="B25">
            <v>67175</v>
          </cell>
          <cell r="C25">
            <v>88</v>
          </cell>
          <cell r="D25">
            <v>88</v>
          </cell>
          <cell r="E25">
            <v>67175</v>
          </cell>
          <cell r="F25">
            <v>538</v>
          </cell>
          <cell r="G25">
            <v>0</v>
          </cell>
        </row>
        <row r="26">
          <cell r="B26">
            <v>102937</v>
          </cell>
          <cell r="C26">
            <v>339</v>
          </cell>
          <cell r="D26">
            <v>339</v>
          </cell>
          <cell r="E26">
            <v>102937</v>
          </cell>
          <cell r="F26">
            <v>555</v>
          </cell>
          <cell r="G26">
            <v>0</v>
          </cell>
        </row>
        <row r="27">
          <cell r="B27">
            <v>20582</v>
          </cell>
          <cell r="C27">
            <v>586</v>
          </cell>
          <cell r="D27">
            <v>586</v>
          </cell>
          <cell r="E27">
            <v>20582</v>
          </cell>
          <cell r="F27">
            <v>568</v>
          </cell>
          <cell r="G27">
            <v>0</v>
          </cell>
        </row>
        <row r="28">
          <cell r="B28">
            <v>27234</v>
          </cell>
          <cell r="C28">
            <v>2140</v>
          </cell>
          <cell r="D28">
            <v>2140</v>
          </cell>
          <cell r="E28">
            <v>27234</v>
          </cell>
          <cell r="F28">
            <v>1380</v>
          </cell>
          <cell r="G28">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FC"/>
    </sheetNames>
    <sheetDataSet>
      <sheetData sheetId="0">
        <row r="9">
          <cell r="B9">
            <v>408353</v>
          </cell>
        </row>
        <row r="10">
          <cell r="B10">
            <v>44885</v>
          </cell>
        </row>
        <row r="12">
          <cell r="B12">
            <v>-19661</v>
          </cell>
        </row>
        <row r="13">
          <cell r="B13">
            <v>-41712</v>
          </cell>
        </row>
        <row r="14">
          <cell r="B14">
            <v>-87</v>
          </cell>
        </row>
        <row r="15">
          <cell r="B15">
            <v>-4101</v>
          </cell>
        </row>
        <row r="16">
          <cell r="B16">
            <v>0</v>
          </cell>
        </row>
        <row r="17">
          <cell r="B17">
            <v>0</v>
          </cell>
        </row>
        <row r="19">
          <cell r="B19">
            <v>-18473</v>
          </cell>
        </row>
        <row r="20">
          <cell r="B20">
            <v>0</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9">
          <cell r="B9">
            <v>22690</v>
          </cell>
          <cell r="C9">
            <v>0</v>
          </cell>
        </row>
        <row r="11">
          <cell r="B11">
            <v>352640</v>
          </cell>
          <cell r="C11">
            <v>-30776</v>
          </cell>
        </row>
        <row r="12">
          <cell r="B12">
            <v>379647</v>
          </cell>
          <cell r="C12">
            <v>-69631</v>
          </cell>
        </row>
        <row r="13">
          <cell r="B13">
            <v>0</v>
          </cell>
          <cell r="C13">
            <v>0</v>
          </cell>
        </row>
        <row r="14">
          <cell r="B14">
            <v>66714</v>
          </cell>
          <cell r="C14">
            <v>-32226</v>
          </cell>
        </row>
        <row r="15">
          <cell r="B15">
            <v>355479</v>
          </cell>
          <cell r="C15">
            <v>-56739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drawing" Target="../drawings/drawing18.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7.bin"/><Relationship Id="rId7" Type="http://schemas.openxmlformats.org/officeDocument/2006/relationships/drawing" Target="../drawings/drawing20.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3.bin"/><Relationship Id="rId7" Type="http://schemas.openxmlformats.org/officeDocument/2006/relationships/drawing" Target="../drawings/drawing21.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drawing" Target="../drawings/drawing22.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drawing" Target="../drawings/drawing23.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1.bin"/><Relationship Id="rId7" Type="http://schemas.openxmlformats.org/officeDocument/2006/relationships/drawing" Target="../drawings/drawing24.xml"/><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7.bin"/><Relationship Id="rId7" Type="http://schemas.openxmlformats.org/officeDocument/2006/relationships/drawing" Target="../drawings/drawing25.xml"/><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8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drawing" Target="../drawings/drawing29.xml"/><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2.bin"/><Relationship Id="rId7" Type="http://schemas.openxmlformats.org/officeDocument/2006/relationships/drawing" Target="../drawings/drawing30.xml"/><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8.bin"/><Relationship Id="rId7" Type="http://schemas.openxmlformats.org/officeDocument/2006/relationships/drawing" Target="../drawings/drawing31.xml"/><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6" Type="http://schemas.openxmlformats.org/officeDocument/2006/relationships/printerSettings" Target="../printerSettings/printerSettings101.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04.bin"/><Relationship Id="rId7" Type="http://schemas.openxmlformats.org/officeDocument/2006/relationships/drawing" Target="../drawings/drawing32.xml"/><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drawing" Target="../drawings/drawing33.xml"/><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16.bin"/><Relationship Id="rId7" Type="http://schemas.openxmlformats.org/officeDocument/2006/relationships/drawing" Target="../drawings/drawing34.xml"/><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6" Type="http://schemas.openxmlformats.org/officeDocument/2006/relationships/printerSettings" Target="../printerSettings/printerSettings119.bin"/><Relationship Id="rId5" Type="http://schemas.openxmlformats.org/officeDocument/2006/relationships/printerSettings" Target="../printerSettings/printerSettings118.bin"/><Relationship Id="rId4" Type="http://schemas.openxmlformats.org/officeDocument/2006/relationships/printerSettings" Target="../printerSettings/printerSettings117.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drawing" Target="../drawings/drawing35.xml"/><Relationship Id="rId4" Type="http://schemas.openxmlformats.org/officeDocument/2006/relationships/printerSettings" Target="../printerSettings/printerSettings12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2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2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2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2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2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3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3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3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3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3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35.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38.bin"/><Relationship Id="rId7" Type="http://schemas.openxmlformats.org/officeDocument/2006/relationships/drawing" Target="../drawings/drawing48.xml"/><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6" Type="http://schemas.openxmlformats.org/officeDocument/2006/relationships/printerSettings" Target="../printerSettings/printerSettings141.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44.bin"/><Relationship Id="rId7" Type="http://schemas.openxmlformats.org/officeDocument/2006/relationships/drawing" Target="../drawings/drawing49.xml"/><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 Id="rId6" Type="http://schemas.openxmlformats.org/officeDocument/2006/relationships/printerSettings" Target="../printerSettings/printerSettings147.bin"/><Relationship Id="rId5" Type="http://schemas.openxmlformats.org/officeDocument/2006/relationships/printerSettings" Target="../printerSettings/printerSettings146.bin"/><Relationship Id="rId4" Type="http://schemas.openxmlformats.org/officeDocument/2006/relationships/printerSettings" Target="../printerSettings/printerSettings14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50.bin"/><Relationship Id="rId7" Type="http://schemas.openxmlformats.org/officeDocument/2006/relationships/drawing" Target="../drawings/drawing50.xml"/><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5" Type="http://schemas.openxmlformats.org/officeDocument/2006/relationships/printerSettings" Target="../printerSettings/printerSettings152.bin"/><Relationship Id="rId4" Type="http://schemas.openxmlformats.org/officeDocument/2006/relationships/printerSettings" Target="../printerSettings/printerSettings151.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54.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57.bin"/><Relationship Id="rId7" Type="http://schemas.openxmlformats.org/officeDocument/2006/relationships/drawing" Target="../drawings/drawing52.xml"/><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6" Type="http://schemas.openxmlformats.org/officeDocument/2006/relationships/printerSettings" Target="../printerSettings/printerSettings160.bin"/><Relationship Id="rId5" Type="http://schemas.openxmlformats.org/officeDocument/2006/relationships/printerSettings" Target="../printerSettings/printerSettings159.bin"/><Relationship Id="rId4" Type="http://schemas.openxmlformats.org/officeDocument/2006/relationships/printerSettings" Target="../printerSettings/printerSettings158.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61.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62.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6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L27"/>
  <sheetViews>
    <sheetView tabSelected="1" workbookViewId="0">
      <selection activeCell="C48" sqref="C48"/>
    </sheetView>
  </sheetViews>
  <sheetFormatPr defaultColWidth="0" defaultRowHeight="15" zeroHeight="1"/>
  <cols>
    <col min="1" max="1" width="9.140625" style="2" customWidth="1"/>
    <col min="2" max="2" width="4.7109375" style="2" customWidth="1"/>
    <col min="3" max="6" width="9.140625" style="2" customWidth="1"/>
    <col min="7" max="7" width="11" style="2" customWidth="1"/>
    <col min="8" max="8" width="13.140625" style="2" customWidth="1"/>
    <col min="9" max="9" width="9.140625" style="2" customWidth="1"/>
    <col min="10" max="12" width="9.140625" style="2" hidden="1" customWidth="1"/>
    <col min="13" max="16384" width="9.140625" style="2" hidden="1"/>
  </cols>
  <sheetData>
    <row r="1" spans="1:12" ht="18">
      <c r="A1" s="1"/>
      <c r="B1" s="1"/>
      <c r="C1" s="1"/>
      <c r="D1" s="1"/>
      <c r="E1" s="1"/>
      <c r="F1" s="1"/>
      <c r="G1" s="1"/>
      <c r="H1" s="1"/>
      <c r="I1" s="1"/>
      <c r="J1" s="1"/>
      <c r="K1" s="1"/>
      <c r="L1" s="1"/>
    </row>
    <row r="2" spans="1:12" ht="18">
      <c r="A2" s="1"/>
      <c r="B2" s="1"/>
      <c r="C2" s="1"/>
      <c r="D2" s="1"/>
      <c r="E2" s="1"/>
      <c r="F2" s="1"/>
      <c r="G2" s="1"/>
      <c r="H2" s="1"/>
      <c r="I2" s="1"/>
      <c r="J2" s="1"/>
      <c r="K2" s="1"/>
      <c r="L2" s="1"/>
    </row>
    <row r="3" spans="1:12" ht="18">
      <c r="A3" s="1"/>
      <c r="B3" s="1"/>
      <c r="C3" s="1"/>
      <c r="D3" s="1"/>
      <c r="E3" s="1"/>
      <c r="F3" s="1"/>
      <c r="G3" s="1"/>
      <c r="H3" s="1"/>
      <c r="I3" s="1"/>
      <c r="J3" s="1"/>
      <c r="K3" s="1"/>
      <c r="L3" s="1"/>
    </row>
    <row r="4" spans="1:12" ht="29.25">
      <c r="A4" s="1"/>
      <c r="B4" s="3"/>
      <c r="C4" s="1"/>
      <c r="D4" s="1"/>
      <c r="E4" s="1"/>
      <c r="F4" s="1"/>
      <c r="G4" s="1"/>
      <c r="H4" s="1"/>
      <c r="I4" s="1"/>
      <c r="J4" s="1"/>
      <c r="K4" s="1"/>
      <c r="L4" s="1"/>
    </row>
    <row r="5" spans="1:12" ht="18">
      <c r="A5" s="1"/>
      <c r="B5" s="4"/>
      <c r="C5" s="4"/>
      <c r="D5" s="4"/>
      <c r="E5" s="4"/>
      <c r="F5" s="4"/>
      <c r="G5" s="4"/>
      <c r="H5" s="4"/>
      <c r="I5" s="1"/>
      <c r="J5" s="1"/>
      <c r="K5" s="1"/>
      <c r="L5" s="1"/>
    </row>
    <row r="6" spans="1:12" ht="39" customHeight="1">
      <c r="A6" s="1"/>
      <c r="B6" s="5"/>
      <c r="C6" s="6" t="s">
        <v>937</v>
      </c>
      <c r="D6" s="6"/>
      <c r="E6" s="7"/>
      <c r="F6" s="8"/>
      <c r="G6" s="8"/>
      <c r="H6" s="9">
        <v>2023</v>
      </c>
      <c r="I6" s="1"/>
      <c r="J6" s="1"/>
      <c r="K6" s="1"/>
      <c r="L6" s="1"/>
    </row>
    <row r="7" spans="1:12" ht="18">
      <c r="A7" s="1"/>
      <c r="B7" s="4"/>
      <c r="C7" s="4"/>
      <c r="D7" s="4"/>
      <c r="E7" s="4"/>
      <c r="F7" s="4"/>
      <c r="G7" s="4"/>
      <c r="H7" s="4"/>
      <c r="I7" s="1"/>
      <c r="J7" s="1"/>
      <c r="K7" s="1"/>
      <c r="L7" s="1"/>
    </row>
    <row r="8" spans="1:12" ht="18">
      <c r="A8" s="1"/>
      <c r="B8" s="4"/>
      <c r="C8" s="4"/>
      <c r="D8" s="4"/>
      <c r="E8" s="4"/>
      <c r="F8" s="4"/>
      <c r="G8" s="4"/>
      <c r="H8" s="4"/>
      <c r="I8" s="1"/>
      <c r="J8" s="1"/>
      <c r="K8" s="1"/>
      <c r="L8" s="1"/>
    </row>
    <row r="9" spans="1:12" ht="18">
      <c r="A9" s="1"/>
      <c r="B9" s="1"/>
      <c r="C9" s="1"/>
      <c r="D9" s="1"/>
      <c r="E9" s="1"/>
      <c r="F9" s="1"/>
      <c r="G9" s="1"/>
      <c r="H9" s="1"/>
      <c r="I9" s="1"/>
      <c r="J9" s="1"/>
      <c r="K9" s="1"/>
      <c r="L9" s="1"/>
    </row>
    <row r="10" spans="1:12" ht="18">
      <c r="A10" s="1"/>
      <c r="B10" s="1"/>
      <c r="C10" s="1"/>
      <c r="D10" s="1"/>
      <c r="E10" s="1"/>
      <c r="F10" s="1"/>
      <c r="G10" s="1"/>
      <c r="H10" s="1"/>
      <c r="I10" s="1"/>
      <c r="J10" s="1"/>
      <c r="K10" s="1"/>
      <c r="L10" s="1"/>
    </row>
    <row r="11" spans="1:12" ht="18">
      <c r="A11" s="1"/>
      <c r="B11" s="1"/>
      <c r="C11" s="1"/>
      <c r="D11" s="1"/>
      <c r="E11" s="1"/>
      <c r="F11" s="1"/>
      <c r="G11" s="1"/>
      <c r="H11" s="1"/>
      <c r="I11" s="1"/>
      <c r="J11" s="1"/>
      <c r="K11" s="1"/>
      <c r="L11" s="1"/>
    </row>
    <row r="12" spans="1:12" ht="18">
      <c r="A12" s="1"/>
      <c r="B12" s="1"/>
      <c r="C12" s="1"/>
      <c r="D12" s="1"/>
      <c r="E12" s="1"/>
      <c r="F12" s="1"/>
      <c r="G12" s="1"/>
      <c r="H12" s="1"/>
      <c r="I12" s="1"/>
      <c r="J12" s="1"/>
      <c r="K12" s="1"/>
      <c r="L12" s="1"/>
    </row>
    <row r="13" spans="1:12" ht="18">
      <c r="A13" s="1"/>
      <c r="B13" s="1"/>
      <c r="C13" s="1"/>
      <c r="D13" s="1"/>
      <c r="E13" s="1"/>
      <c r="F13" s="1"/>
      <c r="G13" s="1"/>
      <c r="H13" s="1"/>
      <c r="I13" s="1"/>
      <c r="J13" s="1"/>
      <c r="K13" s="1"/>
      <c r="L13" s="1"/>
    </row>
    <row r="14" spans="1:12" ht="18">
      <c r="A14" s="1"/>
      <c r="C14" s="1"/>
      <c r="D14" s="1"/>
      <c r="E14" s="1"/>
      <c r="F14" s="1"/>
      <c r="G14" s="1"/>
      <c r="H14" s="1"/>
      <c r="I14" s="1"/>
      <c r="J14" s="1"/>
      <c r="K14" s="1"/>
      <c r="L14" s="1"/>
    </row>
    <row r="15" spans="1:12" ht="18">
      <c r="A15" s="1"/>
      <c r="B15" s="1"/>
      <c r="C15" s="1"/>
      <c r="D15" s="1"/>
      <c r="E15" s="1"/>
      <c r="F15" s="1"/>
      <c r="G15" s="1"/>
      <c r="H15" s="1"/>
      <c r="I15" s="1"/>
      <c r="J15" s="1"/>
      <c r="K15" s="1"/>
      <c r="L15" s="1"/>
    </row>
    <row r="16" spans="1:12" ht="18">
      <c r="A16" s="1"/>
      <c r="B16" s="1"/>
      <c r="C16" s="1"/>
      <c r="D16" s="1"/>
      <c r="E16" s="1"/>
      <c r="F16" s="1"/>
      <c r="G16" s="1"/>
      <c r="H16" s="1"/>
      <c r="I16" s="1"/>
      <c r="J16" s="1"/>
      <c r="K16" s="1"/>
      <c r="L16" s="1"/>
    </row>
    <row r="17" spans="1:12" ht="18">
      <c r="A17" s="1"/>
      <c r="B17" s="1"/>
      <c r="C17" s="1"/>
      <c r="D17" s="1"/>
      <c r="E17" s="1"/>
      <c r="F17" s="1"/>
      <c r="G17" s="1"/>
      <c r="H17" s="1"/>
      <c r="I17" s="1"/>
      <c r="J17" s="1"/>
      <c r="K17" s="1"/>
      <c r="L17" s="1"/>
    </row>
    <row r="18" spans="1:12" ht="18">
      <c r="A18" s="1"/>
      <c r="B18" s="1"/>
      <c r="C18" s="1"/>
      <c r="D18" s="1"/>
      <c r="E18" s="1"/>
      <c r="F18" s="1"/>
      <c r="G18" s="1"/>
      <c r="H18" s="1"/>
      <c r="I18" s="1"/>
      <c r="J18" s="1"/>
      <c r="K18" s="1"/>
      <c r="L18" s="1"/>
    </row>
    <row r="19" spans="1:12" ht="18">
      <c r="A19" s="1"/>
      <c r="B19" s="1"/>
      <c r="C19" s="1"/>
      <c r="D19" s="1"/>
      <c r="E19" s="1"/>
      <c r="F19" s="1"/>
      <c r="G19" s="1"/>
      <c r="H19" s="1"/>
      <c r="I19" s="1"/>
      <c r="J19" s="1"/>
      <c r="K19" s="1"/>
      <c r="L19" s="1"/>
    </row>
    <row r="20" spans="1:12" ht="18">
      <c r="A20" s="1"/>
      <c r="B20" s="1"/>
      <c r="C20" s="1"/>
      <c r="D20" s="1"/>
      <c r="E20" s="1"/>
      <c r="F20" s="1"/>
      <c r="G20" s="1"/>
      <c r="H20" s="1"/>
      <c r="I20" s="1"/>
      <c r="J20" s="1"/>
      <c r="K20" s="1"/>
      <c r="L20" s="1"/>
    </row>
    <row r="21" spans="1:12" ht="18">
      <c r="A21" s="1"/>
      <c r="B21" s="1"/>
      <c r="C21" s="1"/>
      <c r="D21" s="1"/>
      <c r="E21" s="1"/>
      <c r="F21" s="1"/>
      <c r="G21" s="1"/>
      <c r="H21" s="1"/>
      <c r="I21" s="1"/>
      <c r="J21" s="1"/>
      <c r="K21" s="1"/>
      <c r="L21" s="1"/>
    </row>
    <row r="22" spans="1:12" ht="18">
      <c r="A22" s="1"/>
      <c r="B22" s="1"/>
      <c r="C22" s="1"/>
      <c r="D22" s="1"/>
      <c r="E22" s="1"/>
      <c r="F22" s="1"/>
      <c r="G22" s="1"/>
      <c r="H22" s="1"/>
      <c r="I22" s="1"/>
      <c r="J22" s="1"/>
      <c r="K22" s="1"/>
      <c r="L22" s="1"/>
    </row>
    <row r="23" spans="1:12" ht="18">
      <c r="A23" s="1"/>
      <c r="B23" s="1"/>
      <c r="C23" s="1"/>
      <c r="D23" s="1"/>
      <c r="E23" s="1"/>
      <c r="F23" s="1"/>
      <c r="G23" s="1"/>
      <c r="H23" s="1"/>
      <c r="I23" s="1"/>
      <c r="J23" s="1"/>
      <c r="K23" s="1"/>
      <c r="L23" s="1"/>
    </row>
    <row r="24" spans="1:12" ht="18">
      <c r="A24" s="1"/>
      <c r="B24" s="1"/>
      <c r="C24" s="1"/>
      <c r="D24" s="1"/>
      <c r="E24" s="1"/>
      <c r="F24" s="1"/>
      <c r="G24" s="1"/>
      <c r="H24" s="1"/>
      <c r="I24" s="1"/>
      <c r="J24" s="1"/>
      <c r="K24" s="1"/>
      <c r="L24" s="1"/>
    </row>
    <row r="25" spans="1:12" ht="18">
      <c r="A25" s="1"/>
      <c r="B25" s="10"/>
      <c r="C25" s="1"/>
      <c r="D25" s="1"/>
      <c r="E25" s="1"/>
      <c r="F25" s="1"/>
      <c r="G25" s="1"/>
      <c r="H25" s="1"/>
      <c r="I25" s="1"/>
      <c r="J25" s="1"/>
      <c r="K25" s="1"/>
      <c r="L25" s="1"/>
    </row>
    <row r="26" spans="1:12" ht="18">
      <c r="A26" s="1"/>
      <c r="B26" s="1"/>
      <c r="C26" s="1"/>
      <c r="D26" s="1"/>
      <c r="E26" s="1"/>
      <c r="F26" s="1"/>
      <c r="G26" s="1"/>
      <c r="H26" s="1"/>
      <c r="I26" s="1"/>
      <c r="J26" s="1"/>
      <c r="K26" s="1"/>
      <c r="L26" s="1"/>
    </row>
    <row r="27" spans="1:12" ht="18">
      <c r="A27" s="1"/>
      <c r="B27" s="1"/>
      <c r="C27" s="1"/>
      <c r="D27" s="1"/>
      <c r="E27" s="1"/>
      <c r="F27" s="1"/>
      <c r="G27" s="1"/>
      <c r="H27" s="1"/>
      <c r="I27" s="1"/>
      <c r="J27" s="1"/>
      <c r="K27" s="1"/>
      <c r="L27" s="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1"/>
  <dimension ref="A1:H44"/>
  <sheetViews>
    <sheetView topLeftCell="A37" zoomScaleNormal="100" workbookViewId="0">
      <selection activeCell="A41" sqref="A41:XFD41"/>
    </sheetView>
  </sheetViews>
  <sheetFormatPr defaultColWidth="0" defaultRowHeight="15" zeroHeight="1"/>
  <cols>
    <col min="1" max="1" width="9.140625" style="20" customWidth="1"/>
    <col min="2" max="2" width="35.85546875" style="20" customWidth="1"/>
    <col min="3" max="4" width="17.85546875" style="20" customWidth="1"/>
    <col min="5" max="5" width="21.28515625" style="20" customWidth="1"/>
    <col min="6" max="7" width="17.85546875" style="20" customWidth="1"/>
    <col min="8" max="8" width="3.85546875" style="20" customWidth="1"/>
    <col min="9" max="16384" width="9.140625" style="20" hidden="1"/>
  </cols>
  <sheetData>
    <row r="1" spans="1:8" s="21" customFormat="1">
      <c r="A1" s="19" t="s">
        <v>915</v>
      </c>
      <c r="B1" s="19"/>
      <c r="C1" s="31"/>
      <c r="D1" s="31"/>
      <c r="E1" s="31"/>
      <c r="F1" s="31"/>
      <c r="G1" s="31" t="s">
        <v>899</v>
      </c>
      <c r="H1" s="20"/>
    </row>
    <row r="2" spans="1:8" s="21" customFormat="1">
      <c r="A2" s="2"/>
      <c r="B2" s="2"/>
      <c r="C2" s="2"/>
      <c r="D2" s="2"/>
      <c r="E2" s="2"/>
      <c r="F2" s="2"/>
      <c r="G2" s="2"/>
      <c r="H2" s="2"/>
    </row>
    <row r="3" spans="1:8" s="21" customFormat="1" ht="48" customHeight="1">
      <c r="A3" s="1121" t="s">
        <v>936</v>
      </c>
      <c r="B3" s="1121"/>
      <c r="C3" s="1121"/>
      <c r="D3" s="1121"/>
      <c r="E3" s="1121"/>
      <c r="F3" s="1121"/>
      <c r="G3" s="1121"/>
      <c r="H3" s="2"/>
    </row>
    <row r="4" spans="1:8" s="21" customFormat="1" ht="17.25" customHeight="1" thickBot="1">
      <c r="A4" s="630"/>
      <c r="B4" s="630"/>
      <c r="C4" s="630"/>
      <c r="D4" s="630"/>
      <c r="E4" s="630"/>
      <c r="F4" s="630"/>
      <c r="G4" s="630"/>
      <c r="H4" s="2"/>
    </row>
    <row r="5" spans="1:8" s="21" customFormat="1" ht="15.75" thickBot="1">
      <c r="A5" s="1124"/>
      <c r="B5" s="1125"/>
      <c r="C5" s="705" t="s">
        <v>3</v>
      </c>
      <c r="D5" s="705" t="s">
        <v>4</v>
      </c>
      <c r="E5" s="705" t="s">
        <v>5</v>
      </c>
      <c r="F5" s="705" t="s">
        <v>130</v>
      </c>
      <c r="G5" s="705" t="s">
        <v>127</v>
      </c>
      <c r="H5" s="2"/>
    </row>
    <row r="6" spans="1:8" s="21" customFormat="1" ht="15.75" thickBot="1">
      <c r="A6" s="1126"/>
      <c r="B6" s="1127"/>
      <c r="C6" s="230" t="s">
        <v>1219</v>
      </c>
      <c r="D6" s="230" t="s">
        <v>1416</v>
      </c>
      <c r="E6" s="230" t="s">
        <v>1442</v>
      </c>
      <c r="F6" s="230">
        <v>44834</v>
      </c>
      <c r="G6" s="230" t="s">
        <v>1418</v>
      </c>
      <c r="H6" s="2"/>
    </row>
    <row r="7" spans="1:8" s="21" customFormat="1" ht="15.75" thickBot="1">
      <c r="A7" s="1128"/>
      <c r="B7" s="1129"/>
      <c r="C7" s="231" t="s">
        <v>36</v>
      </c>
      <c r="D7" s="231" t="s">
        <v>36</v>
      </c>
      <c r="E7" s="231" t="s">
        <v>36</v>
      </c>
      <c r="F7" s="231" t="s">
        <v>36</v>
      </c>
      <c r="G7" s="231" t="s">
        <v>36</v>
      </c>
      <c r="H7" s="2"/>
    </row>
    <row r="8" spans="1:8" s="21" customFormat="1" ht="15.75" thickBot="1">
      <c r="A8" s="232">
        <v>1</v>
      </c>
      <c r="B8" s="233" t="s">
        <v>80</v>
      </c>
      <c r="C8" s="233">
        <f>'[1]IFRS9 FL'!C8</f>
        <v>1598.4267709999999</v>
      </c>
      <c r="D8" s="233">
        <v>1438</v>
      </c>
      <c r="E8" s="233">
        <v>1540</v>
      </c>
      <c r="F8" s="233">
        <v>1494.5677060000003</v>
      </c>
      <c r="G8" s="233">
        <v>1499.1340100000002</v>
      </c>
      <c r="H8" s="2"/>
    </row>
    <row r="9" spans="1:8" s="21" customFormat="1" ht="32.25" thickBot="1">
      <c r="A9" s="232">
        <v>2</v>
      </c>
      <c r="B9" s="233" t="s">
        <v>81</v>
      </c>
      <c r="C9" s="233">
        <f>'[1]IFRS9 FL'!C9</f>
        <v>1590.5099670768834</v>
      </c>
      <c r="D9" s="233">
        <v>1434</v>
      </c>
      <c r="E9" s="233">
        <v>1456</v>
      </c>
      <c r="F9" s="233">
        <v>1413.3331312067551</v>
      </c>
      <c r="G9" s="233">
        <v>1418.3674636723847</v>
      </c>
      <c r="H9" s="2"/>
    </row>
    <row r="10" spans="1:8" s="21" customFormat="1" ht="65.25" customHeight="1" thickBot="1">
      <c r="A10" s="232" t="s">
        <v>250</v>
      </c>
      <c r="B10" s="233" t="s">
        <v>1452</v>
      </c>
      <c r="C10" s="233">
        <f>'[1]IFRS9 FL'!C10</f>
        <v>1598.4267709999999</v>
      </c>
      <c r="D10" s="233">
        <v>1438</v>
      </c>
      <c r="E10" s="233">
        <v>1534</v>
      </c>
      <c r="F10" s="233">
        <v>1489.8800197595237</v>
      </c>
      <c r="G10" s="233">
        <v>1491.5799232908855</v>
      </c>
      <c r="H10" s="2"/>
    </row>
    <row r="11" spans="1:8" s="21" customFormat="1" ht="15.75" thickBot="1">
      <c r="A11" s="232">
        <v>3</v>
      </c>
      <c r="B11" s="233" t="s">
        <v>73</v>
      </c>
      <c r="C11" s="233">
        <f>'[1]IFRS9 FL'!C11</f>
        <v>1826.6767709999999</v>
      </c>
      <c r="D11" s="233">
        <v>1658</v>
      </c>
      <c r="E11" s="233">
        <v>1760</v>
      </c>
      <c r="F11" s="233">
        <v>1714.5677060000003</v>
      </c>
      <c r="G11" s="233">
        <v>1719.1340100000002</v>
      </c>
      <c r="H11" s="2"/>
    </row>
    <row r="12" spans="1:8" s="21" customFormat="1" ht="37.5" customHeight="1" thickBot="1">
      <c r="A12" s="232">
        <v>4</v>
      </c>
      <c r="B12" s="233" t="s">
        <v>82</v>
      </c>
      <c r="C12" s="233">
        <f>'[1]IFRS9 FL'!C12</f>
        <v>1818.7599670768834</v>
      </c>
      <c r="D12" s="233">
        <v>1654</v>
      </c>
      <c r="E12" s="233">
        <v>1676</v>
      </c>
      <c r="F12" s="233">
        <v>1633.3331312067551</v>
      </c>
      <c r="G12" s="233">
        <v>1638.3674636723847</v>
      </c>
      <c r="H12" s="2"/>
    </row>
    <row r="13" spans="1:8" s="21" customFormat="1" ht="55.5" customHeight="1" thickBot="1">
      <c r="A13" s="232" t="s">
        <v>251</v>
      </c>
      <c r="B13" s="233" t="s">
        <v>1451</v>
      </c>
      <c r="C13" s="233">
        <f>'[1]IFRS9 FL'!C13</f>
        <v>1826.6767709999999</v>
      </c>
      <c r="D13" s="233">
        <v>1658</v>
      </c>
      <c r="E13" s="233">
        <v>1754</v>
      </c>
      <c r="F13" s="233">
        <v>1709.8800197595237</v>
      </c>
      <c r="G13" s="233">
        <v>1711.5799232908855</v>
      </c>
      <c r="H13" s="2"/>
    </row>
    <row r="14" spans="1:8" s="21" customFormat="1" ht="15.75" thickBot="1">
      <c r="A14" s="232">
        <v>5</v>
      </c>
      <c r="B14" s="233" t="s">
        <v>83</v>
      </c>
      <c r="C14" s="233">
        <f>'[1]IFRS9 FL'!C14</f>
        <v>2126.6767709999999</v>
      </c>
      <c r="D14" s="233">
        <v>1958</v>
      </c>
      <c r="E14" s="233">
        <v>2060</v>
      </c>
      <c r="F14" s="233">
        <v>2014.5677060000003</v>
      </c>
      <c r="G14" s="233">
        <v>2019.1340100000002</v>
      </c>
      <c r="H14" s="2"/>
    </row>
    <row r="15" spans="1:8" s="21" customFormat="1" ht="32.25" thickBot="1">
      <c r="A15" s="232">
        <v>6</v>
      </c>
      <c r="B15" s="233" t="s">
        <v>84</v>
      </c>
      <c r="C15" s="233">
        <f>'[1]IFRS9 FL'!C15</f>
        <v>2118.7599670768832</v>
      </c>
      <c r="D15" s="233">
        <v>1954</v>
      </c>
      <c r="E15" s="233">
        <v>1976</v>
      </c>
      <c r="F15" s="233">
        <v>1933.3331312067551</v>
      </c>
      <c r="G15" s="233">
        <v>1938.3674636723847</v>
      </c>
      <c r="H15" s="2"/>
    </row>
    <row r="16" spans="1:8" s="21" customFormat="1" ht="55.5" customHeight="1" thickBot="1">
      <c r="A16" s="232" t="s">
        <v>252</v>
      </c>
      <c r="B16" s="234" t="s">
        <v>1450</v>
      </c>
      <c r="C16" s="233">
        <f>'[1]IFRS9 FL'!C16</f>
        <v>2126.6767709999999</v>
      </c>
      <c r="D16" s="233">
        <v>1958</v>
      </c>
      <c r="E16" s="233">
        <v>2054</v>
      </c>
      <c r="F16" s="233">
        <v>2009.8800197595237</v>
      </c>
      <c r="G16" s="233">
        <v>2011.5799232908855</v>
      </c>
      <c r="H16" s="2"/>
    </row>
    <row r="17" spans="1:8" s="21" customFormat="1" ht="18" customHeight="1" thickBot="1">
      <c r="A17" s="1122" t="s">
        <v>85</v>
      </c>
      <c r="B17" s="1123"/>
      <c r="C17" s="235"/>
      <c r="D17" s="235"/>
      <c r="E17" s="235"/>
      <c r="F17" s="235"/>
      <c r="G17" s="235"/>
      <c r="H17" s="2"/>
    </row>
    <row r="18" spans="1:8" s="21" customFormat="1" ht="19.5" customHeight="1" thickBot="1">
      <c r="A18" s="232">
        <v>7</v>
      </c>
      <c r="B18" s="233" t="s">
        <v>86</v>
      </c>
      <c r="C18" s="233">
        <f>'[1]IFRS9 FL'!C18</f>
        <v>10257</v>
      </c>
      <c r="D18" s="233">
        <v>10164</v>
      </c>
      <c r="E18" s="233">
        <v>10114</v>
      </c>
      <c r="F18" s="233">
        <v>10537.757752</v>
      </c>
      <c r="G18" s="233">
        <v>10600.388074999999</v>
      </c>
      <c r="H18" s="2"/>
    </row>
    <row r="19" spans="1:8" s="21" customFormat="1" ht="32.25" thickBot="1">
      <c r="A19" s="232">
        <v>8</v>
      </c>
      <c r="B19" s="233" t="s">
        <v>87</v>
      </c>
      <c r="C19" s="233">
        <f>'[1]IFRS9 FL'!C19</f>
        <v>10248.851824076883</v>
      </c>
      <c r="D19" s="233">
        <v>10160</v>
      </c>
      <c r="E19" s="233">
        <v>10030</v>
      </c>
      <c r="F19" s="233">
        <v>10456.523177206755</v>
      </c>
      <c r="G19" s="233">
        <v>10519.621528672384</v>
      </c>
      <c r="H19" s="2"/>
    </row>
    <row r="20" spans="1:8" s="21" customFormat="1" ht="20.25" customHeight="1" thickBot="1">
      <c r="A20" s="1122" t="s">
        <v>88</v>
      </c>
      <c r="B20" s="1123"/>
      <c r="C20" s="235"/>
      <c r="D20" s="235"/>
      <c r="E20" s="235"/>
      <c r="F20" s="235"/>
      <c r="G20" s="235"/>
      <c r="H20" s="2"/>
    </row>
    <row r="21" spans="1:8" s="21" customFormat="1" ht="21.75" thickBot="1">
      <c r="A21" s="232">
        <v>9</v>
      </c>
      <c r="B21" s="236" t="s">
        <v>89</v>
      </c>
      <c r="C21" s="237">
        <f>'[1]IFRS9 FL'!C21</f>
        <v>0.15584116489051408</v>
      </c>
      <c r="D21" s="237">
        <v>0.14145954650025194</v>
      </c>
      <c r="E21" s="237">
        <v>0.15228984046782135</v>
      </c>
      <c r="F21" s="237">
        <v>0.14182976503861466</v>
      </c>
      <c r="G21" s="237">
        <v>0.14142255919248506</v>
      </c>
      <c r="H21" s="2"/>
    </row>
    <row r="22" spans="1:8" s="21" customFormat="1" ht="42.75" thickBot="1">
      <c r="A22" s="232">
        <v>10</v>
      </c>
      <c r="B22" s="236" t="s">
        <v>90</v>
      </c>
      <c r="C22" s="237">
        <f>'[1]IFRS9 FL'!C22</f>
        <v>0.15518908794645794</v>
      </c>
      <c r="D22" s="238">
        <v>0.14110275117409882</v>
      </c>
      <c r="E22" s="237">
        <v>0.14515286905696509</v>
      </c>
      <c r="F22" s="237">
        <v>0.13516281724383822</v>
      </c>
      <c r="G22" s="237">
        <v>0.13483065524804941</v>
      </c>
      <c r="H22" s="2"/>
    </row>
    <row r="23" spans="1:8" s="21" customFormat="1" ht="66.75" customHeight="1" thickBot="1">
      <c r="A23" s="232" t="s">
        <v>253</v>
      </c>
      <c r="B23" s="236" t="s">
        <v>1449</v>
      </c>
      <c r="C23" s="237">
        <f>'[1]IFRS9 FL'!C23</f>
        <v>0.15584116489051408</v>
      </c>
      <c r="D23" s="237">
        <v>0.14145954650025194</v>
      </c>
      <c r="E23" s="237">
        <v>0.15170938532879119</v>
      </c>
      <c r="F23" s="237">
        <v>0.14138491839082046</v>
      </c>
      <c r="G23" s="237">
        <v>0.1407100178874251</v>
      </c>
      <c r="H23" s="2"/>
    </row>
    <row r="24" spans="1:8" s="21" customFormat="1" ht="26.25" customHeight="1" thickBot="1">
      <c r="A24" s="232">
        <v>11</v>
      </c>
      <c r="B24" s="236" t="s">
        <v>91</v>
      </c>
      <c r="C24" s="237">
        <f>'[1]IFRS9 FL'!C24</f>
        <v>0.17809476232244789</v>
      </c>
      <c r="D24" s="237">
        <v>0.16310422478622713</v>
      </c>
      <c r="E24" s="237">
        <v>0.17404140502758098</v>
      </c>
      <c r="F24" s="237">
        <v>0.16270707168938156</v>
      </c>
      <c r="G24" s="237">
        <v>0.16217651635362418</v>
      </c>
      <c r="H24" s="2"/>
    </row>
    <row r="25" spans="1:8" s="21" customFormat="1" ht="48.75" customHeight="1" thickBot="1">
      <c r="A25" s="232">
        <v>12</v>
      </c>
      <c r="B25" s="236" t="s">
        <v>92</v>
      </c>
      <c r="C25" s="237">
        <f>'[1]IFRS9 FL'!C25</f>
        <v>0.1774598753398115</v>
      </c>
      <c r="D25" s="237">
        <v>0.16275642463323917</v>
      </c>
      <c r="E25" s="237">
        <v>0.16708756259383886</v>
      </c>
      <c r="F25" s="237">
        <v>0.1562023153897954</v>
      </c>
      <c r="G25" s="237">
        <v>0.15574395516101355</v>
      </c>
      <c r="H25" s="2"/>
    </row>
    <row r="26" spans="1:8" s="21" customFormat="1" ht="66.75" customHeight="1" thickBot="1">
      <c r="A26" s="232" t="s">
        <v>254</v>
      </c>
      <c r="B26" s="236" t="s">
        <v>1448</v>
      </c>
      <c r="C26" s="237">
        <f>'[1]IFRS9 FL'!C26</f>
        <v>0.17809476232244789</v>
      </c>
      <c r="D26" s="237">
        <v>0.16310422478622713</v>
      </c>
      <c r="E26" s="237">
        <v>0.17346075982768525</v>
      </c>
      <c r="F26" s="237">
        <v>0.16226222504199697</v>
      </c>
      <c r="G26" s="237">
        <v>0.16146398718659252</v>
      </c>
      <c r="H26" s="2"/>
    </row>
    <row r="27" spans="1:8" s="21" customFormat="1" ht="25.5" customHeight="1" thickBot="1">
      <c r="A27" s="232">
        <v>13</v>
      </c>
      <c r="B27" s="236" t="s">
        <v>93</v>
      </c>
      <c r="C27" s="237">
        <f>'[1]IFRS9 FL'!C27</f>
        <v>0.20734374032718014</v>
      </c>
      <c r="D27" s="237">
        <v>0.19261969517619332</v>
      </c>
      <c r="E27" s="237">
        <v>0.20370262942725317</v>
      </c>
      <c r="F27" s="237">
        <v>0.19117612621315458</v>
      </c>
      <c r="G27" s="237">
        <v>0.19047736702790483</v>
      </c>
      <c r="H27" s="2"/>
    </row>
    <row r="28" spans="1:8" s="21" customFormat="1" ht="47.25" customHeight="1" thickBot="1">
      <c r="A28" s="232">
        <v>14</v>
      </c>
      <c r="B28" s="236" t="s">
        <v>94</v>
      </c>
      <c r="C28" s="237">
        <f>'[1]IFRS9 FL'!C28</f>
        <v>0.20673144694115239</v>
      </c>
      <c r="D28" s="237">
        <v>0.19228416116843058</v>
      </c>
      <c r="E28" s="237">
        <v>0.19699850832593946</v>
      </c>
      <c r="F28" s="237">
        <v>0.1848925401342825</v>
      </c>
      <c r="G28" s="237">
        <v>0.18426209140596467</v>
      </c>
      <c r="H28" s="2"/>
    </row>
    <row r="29" spans="1:8" s="21" customFormat="1" ht="69" customHeight="1" thickBot="1">
      <c r="A29" s="232" t="s">
        <v>255</v>
      </c>
      <c r="B29" s="236" t="s">
        <v>1446</v>
      </c>
      <c r="C29" s="237">
        <f>'[1]IFRS9 FL'!C29</f>
        <v>0.20734374032718014</v>
      </c>
      <c r="D29" s="237">
        <v>0.19261969517619332</v>
      </c>
      <c r="E29" s="237">
        <v>0.20312172505344986</v>
      </c>
      <c r="F29" s="237">
        <v>0.1907312795663286</v>
      </c>
      <c r="G29" s="237">
        <v>0.18976485441272989</v>
      </c>
      <c r="H29" s="2"/>
    </row>
    <row r="30" spans="1:8" s="21" customFormat="1" ht="24" customHeight="1" thickBot="1">
      <c r="A30" s="1122" t="s">
        <v>0</v>
      </c>
      <c r="B30" s="1123"/>
      <c r="C30" s="235"/>
      <c r="D30" s="235"/>
      <c r="E30" s="235"/>
      <c r="F30" s="235"/>
      <c r="G30" s="235"/>
      <c r="H30" s="2"/>
    </row>
    <row r="31" spans="1:8" s="21" customFormat="1" ht="15.75" thickBot="1">
      <c r="A31" s="232">
        <v>15</v>
      </c>
      <c r="B31" s="236" t="s">
        <v>68</v>
      </c>
      <c r="C31" s="239">
        <f>'[1]IFRS9 FL'!C31</f>
        <v>25554.921294</v>
      </c>
      <c r="D31" s="239">
        <v>25216</v>
      </c>
      <c r="E31" s="239">
        <v>25155</v>
      </c>
      <c r="F31" s="239">
        <v>25852.988370999999</v>
      </c>
      <c r="G31" s="239">
        <v>25514</v>
      </c>
      <c r="H31" s="2"/>
    </row>
    <row r="32" spans="1:8" s="21" customFormat="1" ht="15.75" thickBot="1">
      <c r="A32" s="232">
        <v>16</v>
      </c>
      <c r="B32" s="236" t="s">
        <v>0</v>
      </c>
      <c r="C32" s="237">
        <f>'[1]IFRS9 FL'!C32</f>
        <v>7.1480429999999998E-2</v>
      </c>
      <c r="D32" s="237">
        <v>6.5699999999999995E-2</v>
      </c>
      <c r="E32" s="237">
        <v>6.9976540000000004E-2</v>
      </c>
      <c r="F32" s="237">
        <v>6.6319900000000001E-2</v>
      </c>
      <c r="G32" s="237">
        <v>6.7400000000000002E-2</v>
      </c>
      <c r="H32" s="2"/>
    </row>
    <row r="33" spans="1:8" s="21" customFormat="1" ht="36" customHeight="1" thickBot="1">
      <c r="A33" s="232">
        <v>17</v>
      </c>
      <c r="B33" s="236" t="s">
        <v>95</v>
      </c>
      <c r="C33" s="237">
        <f>'[1]IFRS9 FL'!C33</f>
        <v>7.1192690000000003E-2</v>
      </c>
      <c r="D33" s="237">
        <v>6.5600000000000006E-2</v>
      </c>
      <c r="E33" s="237">
        <v>6.6844130000000002E-2</v>
      </c>
      <c r="F33" s="237">
        <v>6.3376870000000002E-2</v>
      </c>
      <c r="G33" s="237">
        <v>6.4399999999999999E-2</v>
      </c>
      <c r="H33" s="2"/>
    </row>
    <row r="34" spans="1:8" s="21" customFormat="1" ht="55.5" customHeight="1" thickBot="1">
      <c r="A34" s="232" t="s">
        <v>256</v>
      </c>
      <c r="B34" s="236" t="s">
        <v>1447</v>
      </c>
      <c r="C34" s="237">
        <f>'[1]IFRS9 FL'!C34</f>
        <v>7.1480429999999998E-2</v>
      </c>
      <c r="D34" s="237">
        <v>6.5699999999999995E-2</v>
      </c>
      <c r="E34" s="237">
        <v>6.9759940000000006E-2</v>
      </c>
      <c r="F34" s="237">
        <v>6.615058E-2</v>
      </c>
      <c r="G34" s="237">
        <v>6.7100000000000007E-2</v>
      </c>
      <c r="H34" s="2"/>
    </row>
    <row r="35" spans="1:8" s="2" customFormat="1" ht="15" customHeight="1">
      <c r="A35" s="112"/>
      <c r="B35" s="113"/>
      <c r="C35" s="240"/>
      <c r="D35" s="240"/>
      <c r="E35" s="240"/>
      <c r="F35" s="240"/>
      <c r="G35" s="240"/>
    </row>
    <row r="36" spans="1:8" s="2" customFormat="1" ht="72.75" customHeight="1">
      <c r="A36" s="1115" t="s">
        <v>1443</v>
      </c>
      <c r="B36" s="1116"/>
      <c r="C36" s="1116"/>
      <c r="D36" s="1116"/>
      <c r="E36" s="1116"/>
      <c r="F36" s="1116"/>
      <c r="G36" s="1116"/>
    </row>
    <row r="37" spans="1:8" s="2" customFormat="1" ht="21.75" customHeight="1">
      <c r="A37" s="1119" t="s">
        <v>1444</v>
      </c>
      <c r="B37" s="1120"/>
      <c r="C37" s="1120"/>
      <c r="D37" s="1120"/>
      <c r="E37" s="1120"/>
      <c r="F37" s="1120"/>
    </row>
    <row r="38" spans="1:8" s="2" customFormat="1" ht="55.5" customHeight="1">
      <c r="A38" s="1115" t="s">
        <v>1487</v>
      </c>
      <c r="B38" s="1116"/>
      <c r="C38" s="1116"/>
      <c r="D38" s="1116"/>
      <c r="E38" s="1116"/>
      <c r="F38" s="1116"/>
      <c r="G38" s="1116"/>
    </row>
    <row r="39" spans="1:8" s="2" customFormat="1" ht="33" customHeight="1">
      <c r="A39" s="1117" t="s">
        <v>1445</v>
      </c>
      <c r="B39" s="1118"/>
      <c r="C39" s="1118"/>
      <c r="D39" s="1118"/>
      <c r="E39" s="1118"/>
      <c r="F39" s="1118"/>
      <c r="G39" s="1118"/>
    </row>
    <row r="40" spans="1:8" s="2" customFormat="1" ht="14.25" customHeight="1">
      <c r="A40" s="1035"/>
      <c r="B40" s="1036"/>
      <c r="C40" s="1035"/>
      <c r="D40" s="1035"/>
      <c r="E40" s="1035"/>
      <c r="F40" s="1035"/>
      <c r="G40" s="1035"/>
      <c r="H40" s="1035"/>
    </row>
    <row r="41" spans="1:8" ht="24" customHeight="1"/>
    <row r="44" spans="1:8" hidden="1">
      <c r="A44" s="20" t="s">
        <v>1203</v>
      </c>
    </row>
  </sheetData>
  <sheetProtection algorithmName="SHA-512" hashValue="w1PW1Xk0v1sTVnR3mesQGH2i4NR5ZhQ+anihwx/aAxIrNko2ZgR6cBIdV+vzoJBiDAq3UBouWQs7UmhgiaC6Jg==" saltValue="0ExLbEEUWRGWf0nvWmxRcA==" spinCount="100000" sheet="1" objects="1" scenarios="1" selectLockedCells="1"/>
  <mergeCells count="9">
    <mergeCell ref="A38:G38"/>
    <mergeCell ref="A39:G39"/>
    <mergeCell ref="A37:F37"/>
    <mergeCell ref="A3:G3"/>
    <mergeCell ref="A17:B17"/>
    <mergeCell ref="A20:B20"/>
    <mergeCell ref="A30:B30"/>
    <mergeCell ref="A5:B7"/>
    <mergeCell ref="A36:G36"/>
  </mergeCells>
  <pageMargins left="0.70866141732283472" right="0.70866141732283472" top="0.74803149606299213" bottom="0.74803149606299213"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7"/>
  <dimension ref="A1:F93"/>
  <sheetViews>
    <sheetView topLeftCell="A72" workbookViewId="0">
      <selection activeCell="A93" sqref="A93:XFD93"/>
    </sheetView>
  </sheetViews>
  <sheetFormatPr defaultColWidth="0" defaultRowHeight="15" zeroHeight="1"/>
  <cols>
    <col min="1" max="1" width="9.28515625" style="18" customWidth="1"/>
    <col min="2" max="2" width="54.7109375" style="18" customWidth="1"/>
    <col min="3" max="3" width="21.85546875" style="18" customWidth="1"/>
    <col min="4" max="4" width="24.42578125" style="18" customWidth="1"/>
    <col min="5" max="5" width="23" style="18" customWidth="1"/>
    <col min="6" max="6" width="2.85546875" style="18" customWidth="1"/>
    <col min="7" max="16384" width="8.85546875" style="20" hidden="1"/>
  </cols>
  <sheetData>
    <row r="1" spans="1:6" s="21" customFormat="1" ht="15.75">
      <c r="A1" s="1137" t="s">
        <v>915</v>
      </c>
      <c r="B1" s="1137"/>
      <c r="C1" s="1136" t="s">
        <v>899</v>
      </c>
      <c r="D1" s="1136"/>
      <c r="E1" s="1136"/>
      <c r="F1" s="223"/>
    </row>
    <row r="2" spans="1:6" s="21" customFormat="1">
      <c r="A2" s="187"/>
      <c r="B2" s="187"/>
      <c r="C2" s="187"/>
      <c r="D2" s="187"/>
      <c r="E2" s="187"/>
      <c r="F2" s="187"/>
    </row>
    <row r="3" spans="1:6" s="21" customFormat="1">
      <c r="A3" s="1078" t="s">
        <v>1360</v>
      </c>
      <c r="B3" s="1078"/>
      <c r="C3" s="1078"/>
      <c r="D3" s="1078"/>
      <c r="E3" s="1078"/>
      <c r="F3" s="187"/>
    </row>
    <row r="4" spans="1:6" s="21" customFormat="1">
      <c r="A4" s="187"/>
      <c r="B4" s="187"/>
      <c r="C4" s="187"/>
      <c r="D4" s="187"/>
      <c r="E4" s="187"/>
      <c r="F4" s="187"/>
    </row>
    <row r="5" spans="1:6" s="21" customFormat="1">
      <c r="A5" s="73" t="s">
        <v>696</v>
      </c>
      <c r="B5" s="224"/>
      <c r="C5" s="224"/>
      <c r="D5" s="224"/>
      <c r="E5" s="224"/>
      <c r="F5" s="224"/>
    </row>
    <row r="6" spans="1:6" s="21" customFormat="1" ht="15.75" thickBot="1">
      <c r="A6" s="187"/>
      <c r="B6" s="187"/>
      <c r="C6" s="187"/>
      <c r="D6" s="187"/>
      <c r="E6" s="187"/>
      <c r="F6" s="187"/>
    </row>
    <row r="7" spans="1:6" s="21" customFormat="1" ht="34.5" customHeight="1" thickBot="1">
      <c r="A7" s="1130"/>
      <c r="B7" s="1131"/>
      <c r="C7" s="1138" t="s">
        <v>394</v>
      </c>
      <c r="D7" s="1138"/>
      <c r="E7" s="225" t="s">
        <v>395</v>
      </c>
      <c r="F7" s="226"/>
    </row>
    <row r="8" spans="1:6" s="21" customFormat="1" ht="16.5" customHeight="1" thickBot="1">
      <c r="A8" s="1132"/>
      <c r="B8" s="1133"/>
      <c r="C8" s="81">
        <v>45107</v>
      </c>
      <c r="D8" s="81">
        <v>45016</v>
      </c>
      <c r="E8" s="81">
        <v>45107</v>
      </c>
      <c r="F8" s="226"/>
    </row>
    <row r="9" spans="1:6" s="21" customFormat="1" ht="19.5" customHeight="1" thickBot="1">
      <c r="A9" s="1134"/>
      <c r="B9" s="1135"/>
      <c r="C9" s="114" t="s">
        <v>36</v>
      </c>
      <c r="D9" s="114" t="s">
        <v>36</v>
      </c>
      <c r="E9" s="114" t="s">
        <v>36</v>
      </c>
      <c r="F9" s="226"/>
    </row>
    <row r="10" spans="1:6" s="21" customFormat="1" ht="12.75" customHeight="1" thickBot="1">
      <c r="A10" s="706">
        <v>1</v>
      </c>
      <c r="B10" s="707" t="s">
        <v>57</v>
      </c>
      <c r="C10" s="228">
        <f>'[1]EU OV1'!C8</f>
        <v>9227</v>
      </c>
      <c r="D10" s="228">
        <v>9139</v>
      </c>
      <c r="E10" s="228">
        <f>'[1]EU OV1'!E8</f>
        <v>738</v>
      </c>
      <c r="F10" s="226"/>
    </row>
    <row r="11" spans="1:6" s="21" customFormat="1" ht="12.75" customHeight="1" thickBot="1">
      <c r="A11" s="709">
        <v>2</v>
      </c>
      <c r="B11" s="708" t="s">
        <v>396</v>
      </c>
      <c r="C11" s="229">
        <f>'[1]EU OV1'!C9</f>
        <v>9227</v>
      </c>
      <c r="D11" s="229">
        <v>9139</v>
      </c>
      <c r="E11" s="229">
        <f>'[1]EU OV1'!E9</f>
        <v>738</v>
      </c>
      <c r="F11" s="226"/>
    </row>
    <row r="12" spans="1:6" s="21" customFormat="1" ht="12.75" customHeight="1" thickBot="1">
      <c r="A12" s="709">
        <v>3</v>
      </c>
      <c r="B12" s="708" t="s">
        <v>1033</v>
      </c>
      <c r="C12" s="229">
        <f>'[1]EU OV1'!C10</f>
        <v>0</v>
      </c>
      <c r="D12" s="229">
        <v>0</v>
      </c>
      <c r="E12" s="229">
        <f>'[1]EU OV1'!E10</f>
        <v>0</v>
      </c>
      <c r="F12" s="226"/>
    </row>
    <row r="13" spans="1:6" s="21" customFormat="1" ht="12.75" customHeight="1" thickBot="1">
      <c r="A13" s="709">
        <v>4</v>
      </c>
      <c r="B13" s="708" t="s">
        <v>783</v>
      </c>
      <c r="C13" s="229">
        <f>'[1]EU OV1'!C11</f>
        <v>0</v>
      </c>
      <c r="D13" s="229">
        <v>0</v>
      </c>
      <c r="E13" s="229">
        <f>'[1]EU OV1'!E11</f>
        <v>0</v>
      </c>
      <c r="F13" s="226"/>
    </row>
    <row r="14" spans="1:6" s="21" customFormat="1" ht="12.75" customHeight="1" thickBot="1">
      <c r="A14" s="709" t="s">
        <v>397</v>
      </c>
      <c r="B14" s="708" t="s">
        <v>784</v>
      </c>
      <c r="C14" s="229">
        <f>'[1]EU OV1'!C12</f>
        <v>0</v>
      </c>
      <c r="D14" s="229">
        <v>0</v>
      </c>
      <c r="E14" s="229">
        <f>'[1]EU OV1'!E12</f>
        <v>0</v>
      </c>
      <c r="F14" s="226"/>
    </row>
    <row r="15" spans="1:6" s="21" customFormat="1" ht="12.75" customHeight="1" thickBot="1">
      <c r="A15" s="709">
        <v>5</v>
      </c>
      <c r="B15" s="708" t="s">
        <v>1034</v>
      </c>
      <c r="C15" s="229">
        <f>'[1]EU OV1'!C13</f>
        <v>0</v>
      </c>
      <c r="D15" s="229">
        <v>0</v>
      </c>
      <c r="E15" s="229">
        <f>'[1]EU OV1'!E13</f>
        <v>0</v>
      </c>
      <c r="F15" s="226"/>
    </row>
    <row r="16" spans="1:6" s="21" customFormat="1" ht="12.75" customHeight="1" thickBot="1">
      <c r="A16" s="706">
        <v>6</v>
      </c>
      <c r="B16" s="707" t="s">
        <v>398</v>
      </c>
      <c r="C16" s="228">
        <f>'[1]EU OV1'!C14</f>
        <v>9</v>
      </c>
      <c r="D16" s="228">
        <v>5</v>
      </c>
      <c r="E16" s="228">
        <f>'[1]EU OV1'!E14</f>
        <v>1</v>
      </c>
      <c r="F16" s="226"/>
    </row>
    <row r="17" spans="1:6" s="21" customFormat="1" ht="12.75" customHeight="1" thickBot="1">
      <c r="A17" s="709">
        <v>7</v>
      </c>
      <c r="B17" s="708" t="s">
        <v>396</v>
      </c>
      <c r="C17" s="229">
        <f>'[1]EU OV1'!C15</f>
        <v>6</v>
      </c>
      <c r="D17" s="229">
        <v>3</v>
      </c>
      <c r="E17" s="229">
        <f>'[1]EU OV1'!E15</f>
        <v>0</v>
      </c>
      <c r="F17" s="226"/>
    </row>
    <row r="18" spans="1:6" s="21" customFormat="1" ht="12.75" customHeight="1" thickBot="1">
      <c r="A18" s="709">
        <v>8</v>
      </c>
      <c r="B18" s="708" t="s">
        <v>399</v>
      </c>
      <c r="C18" s="229">
        <f>'[1]EU OV1'!C16</f>
        <v>0</v>
      </c>
      <c r="D18" s="229">
        <v>0</v>
      </c>
      <c r="E18" s="229">
        <f>'[1]EU OV1'!E16</f>
        <v>0</v>
      </c>
      <c r="F18" s="226"/>
    </row>
    <row r="19" spans="1:6" s="21" customFormat="1" ht="12.75" customHeight="1" thickBot="1">
      <c r="A19" s="709" t="s">
        <v>400</v>
      </c>
      <c r="B19" s="708" t="s">
        <v>401</v>
      </c>
      <c r="C19" s="229">
        <f>'[1]EU OV1'!C17</f>
        <v>0</v>
      </c>
      <c r="D19" s="229">
        <v>0</v>
      </c>
      <c r="E19" s="229">
        <f>'[1]EU OV1'!E17</f>
        <v>0</v>
      </c>
      <c r="F19" s="226"/>
    </row>
    <row r="20" spans="1:6" s="21" customFormat="1" ht="12.75" customHeight="1" thickBot="1">
      <c r="A20" s="709" t="s">
        <v>402</v>
      </c>
      <c r="B20" s="708" t="s">
        <v>403</v>
      </c>
      <c r="C20" s="229">
        <f>'[1]EU OV1'!C18</f>
        <v>4</v>
      </c>
      <c r="D20" s="229">
        <v>2</v>
      </c>
      <c r="E20" s="229">
        <f>'[1]EU OV1'!E18</f>
        <v>0</v>
      </c>
      <c r="F20" s="226"/>
    </row>
    <row r="21" spans="1:6" s="21" customFormat="1" ht="15.75" thickBot="1">
      <c r="A21" s="709">
        <v>9</v>
      </c>
      <c r="B21" s="708" t="s">
        <v>404</v>
      </c>
      <c r="C21" s="229">
        <f>'[1]EU OV1'!C19</f>
        <v>0</v>
      </c>
      <c r="D21" s="229">
        <v>0</v>
      </c>
      <c r="E21" s="229">
        <f>'[1]EU OV1'!E19</f>
        <v>0</v>
      </c>
      <c r="F21" s="226"/>
    </row>
    <row r="22" spans="1:6" s="21" customFormat="1" ht="15.75" thickBot="1">
      <c r="A22" s="706">
        <v>10</v>
      </c>
      <c r="B22" s="707" t="s">
        <v>1035</v>
      </c>
      <c r="C22" s="228">
        <f>'[1]EU OV1'!C20</f>
        <v>0</v>
      </c>
      <c r="D22" s="229">
        <v>0</v>
      </c>
      <c r="E22" s="229">
        <f>'[1]EU OV1'!E20</f>
        <v>0</v>
      </c>
      <c r="F22" s="226"/>
    </row>
    <row r="23" spans="1:6" s="21" customFormat="1" ht="12.75" customHeight="1" thickBot="1">
      <c r="A23" s="706">
        <v>11</v>
      </c>
      <c r="B23" s="707" t="s">
        <v>1035</v>
      </c>
      <c r="C23" s="228">
        <f>'[1]EU OV1'!C21</f>
        <v>0</v>
      </c>
      <c r="D23" s="229">
        <v>0</v>
      </c>
      <c r="E23" s="229">
        <f>'[1]EU OV1'!E21</f>
        <v>0</v>
      </c>
      <c r="F23" s="226"/>
    </row>
    <row r="24" spans="1:6" s="21" customFormat="1" ht="12.75" customHeight="1" thickBot="1">
      <c r="A24" s="706">
        <v>12</v>
      </c>
      <c r="B24" s="707" t="s">
        <v>1035</v>
      </c>
      <c r="C24" s="228">
        <f>'[1]EU OV1'!C22</f>
        <v>0</v>
      </c>
      <c r="D24" s="229">
        <v>0</v>
      </c>
      <c r="E24" s="229">
        <f>'[1]EU OV1'!E22</f>
        <v>0</v>
      </c>
      <c r="F24" s="226"/>
    </row>
    <row r="25" spans="1:6" s="21" customFormat="1" ht="12.75" customHeight="1" thickBot="1">
      <c r="A25" s="706">
        <v>13</v>
      </c>
      <c r="B25" s="707" t="s">
        <v>1035</v>
      </c>
      <c r="C25" s="228">
        <f>'[1]EU OV1'!C23</f>
        <v>0</v>
      </c>
      <c r="D25" s="229">
        <v>0</v>
      </c>
      <c r="E25" s="229">
        <f>'[1]EU OV1'!E23</f>
        <v>0</v>
      </c>
      <c r="F25" s="226"/>
    </row>
    <row r="26" spans="1:6" s="21" customFormat="1" ht="12.75" customHeight="1" thickBot="1">
      <c r="A26" s="706">
        <v>14</v>
      </c>
      <c r="B26" s="707" t="s">
        <v>1035</v>
      </c>
      <c r="C26" s="228">
        <f>'[1]EU OV1'!C24</f>
        <v>0</v>
      </c>
      <c r="D26" s="228">
        <v>0</v>
      </c>
      <c r="E26" s="228">
        <f>'[1]EU OV1'!E24</f>
        <v>0</v>
      </c>
      <c r="F26" s="226"/>
    </row>
    <row r="27" spans="1:6" s="21" customFormat="1" ht="12.75" customHeight="1" thickBot="1">
      <c r="A27" s="706">
        <v>15</v>
      </c>
      <c r="B27" s="707" t="s">
        <v>405</v>
      </c>
      <c r="C27" s="228">
        <f>'[1]EU OV1'!C25</f>
        <v>0</v>
      </c>
      <c r="D27" s="229">
        <v>0</v>
      </c>
      <c r="E27" s="229">
        <f>'[1]EU OV1'!E25</f>
        <v>0</v>
      </c>
      <c r="F27" s="226"/>
    </row>
    <row r="28" spans="1:6" s="21" customFormat="1" ht="12.75" customHeight="1" thickBot="1">
      <c r="A28" s="706">
        <v>16</v>
      </c>
      <c r="B28" s="707" t="s">
        <v>406</v>
      </c>
      <c r="C28" s="228">
        <f>'[1]EU OV1'!C26</f>
        <v>9</v>
      </c>
      <c r="D28" s="228">
        <v>9</v>
      </c>
      <c r="E28" s="228">
        <f>'[1]EU OV1'!E26</f>
        <v>1</v>
      </c>
      <c r="F28" s="226"/>
    </row>
    <row r="29" spans="1:6" s="21" customFormat="1" ht="12.75" customHeight="1" thickBot="1">
      <c r="A29" s="709">
        <v>17</v>
      </c>
      <c r="B29" s="708" t="s">
        <v>407</v>
      </c>
      <c r="C29" s="229">
        <f>'[1]EU OV1'!C27</f>
        <v>0</v>
      </c>
      <c r="D29" s="229">
        <v>0</v>
      </c>
      <c r="E29" s="229">
        <f>'[1]EU OV1'!E27</f>
        <v>0</v>
      </c>
      <c r="F29" s="226"/>
    </row>
    <row r="30" spans="1:6" s="21" customFormat="1" ht="12.75" customHeight="1" thickBot="1">
      <c r="A30" s="709">
        <v>18</v>
      </c>
      <c r="B30" s="708" t="s">
        <v>408</v>
      </c>
      <c r="C30" s="229">
        <f>'[1]EU OV1'!C28</f>
        <v>0</v>
      </c>
      <c r="D30" s="229">
        <v>0</v>
      </c>
      <c r="E30" s="229">
        <f>'[1]EU OV1'!E28</f>
        <v>0</v>
      </c>
      <c r="F30" s="226"/>
    </row>
    <row r="31" spans="1:6" s="21" customFormat="1" ht="12.75" customHeight="1" thickBot="1">
      <c r="A31" s="709">
        <v>19</v>
      </c>
      <c r="B31" s="708" t="s">
        <v>409</v>
      </c>
      <c r="C31" s="229">
        <f>'[1]EU OV1'!C29</f>
        <v>9</v>
      </c>
      <c r="D31" s="229">
        <v>9</v>
      </c>
      <c r="E31" s="229">
        <f>'[1]EU OV1'!E29</f>
        <v>1</v>
      </c>
      <c r="F31" s="226"/>
    </row>
    <row r="32" spans="1:6" s="21" customFormat="1" ht="12.75" customHeight="1" thickBot="1">
      <c r="A32" s="709" t="s">
        <v>410</v>
      </c>
      <c r="B32" s="708" t="s">
        <v>1124</v>
      </c>
      <c r="C32" s="229">
        <f>'[1]EU OV1'!C30</f>
        <v>0</v>
      </c>
      <c r="D32" s="229">
        <v>0</v>
      </c>
      <c r="E32" s="229">
        <f>'[1]EU OV1'!E30</f>
        <v>0</v>
      </c>
      <c r="F32" s="226"/>
    </row>
    <row r="33" spans="1:6" s="21" customFormat="1" ht="12.75" customHeight="1" thickBot="1">
      <c r="A33" s="706">
        <v>20</v>
      </c>
      <c r="B33" s="707" t="s">
        <v>411</v>
      </c>
      <c r="C33" s="228">
        <f>'[1]EU OV1'!C31</f>
        <v>0</v>
      </c>
      <c r="D33" s="228">
        <v>0</v>
      </c>
      <c r="E33" s="228">
        <f>'[1]EU OV1'!E31</f>
        <v>0</v>
      </c>
      <c r="F33" s="226"/>
    </row>
    <row r="34" spans="1:6" s="21" customFormat="1" ht="12.75" customHeight="1" thickBot="1">
      <c r="A34" s="709">
        <v>21</v>
      </c>
      <c r="B34" s="708" t="s">
        <v>396</v>
      </c>
      <c r="C34" s="229">
        <f>'[1]EU OV1'!C32</f>
        <v>0</v>
      </c>
      <c r="D34" s="229">
        <v>0</v>
      </c>
      <c r="E34" s="229">
        <f>'[1]EU OV1'!E32</f>
        <v>0</v>
      </c>
      <c r="F34" s="226"/>
    </row>
    <row r="35" spans="1:6" s="21" customFormat="1" ht="12.75" customHeight="1" thickBot="1">
      <c r="A35" s="709">
        <v>22</v>
      </c>
      <c r="B35" s="708" t="s">
        <v>412</v>
      </c>
      <c r="C35" s="229">
        <f>'[1]EU OV1'!C33</f>
        <v>0</v>
      </c>
      <c r="D35" s="229">
        <v>0</v>
      </c>
      <c r="E35" s="229">
        <f>'[1]EU OV1'!E33</f>
        <v>0</v>
      </c>
      <c r="F35" s="226"/>
    </row>
    <row r="36" spans="1:6" s="21" customFormat="1" ht="12.75" customHeight="1" thickBot="1">
      <c r="A36" s="706" t="s">
        <v>413</v>
      </c>
      <c r="B36" s="707" t="s">
        <v>414</v>
      </c>
      <c r="C36" s="228">
        <f>'[1]EU OV1'!C34</f>
        <v>0</v>
      </c>
      <c r="D36" s="229">
        <v>0</v>
      </c>
      <c r="E36" s="229">
        <f>'[1]EU OV1'!E34</f>
        <v>0</v>
      </c>
      <c r="F36" s="226"/>
    </row>
    <row r="37" spans="1:6" s="21" customFormat="1" ht="12.75" customHeight="1" thickBot="1">
      <c r="A37" s="706">
        <v>23</v>
      </c>
      <c r="B37" s="707" t="s">
        <v>53</v>
      </c>
      <c r="C37" s="228">
        <f>'[1]EU OV1'!C35</f>
        <v>1011</v>
      </c>
      <c r="D37" s="228">
        <v>1011</v>
      </c>
      <c r="E37" s="228">
        <f>'[1]EU OV1'!E35</f>
        <v>81</v>
      </c>
      <c r="F37" s="226"/>
    </row>
    <row r="38" spans="1:6" s="21" customFormat="1" ht="12.75" customHeight="1" thickBot="1">
      <c r="A38" s="709" t="s">
        <v>415</v>
      </c>
      <c r="B38" s="708" t="s">
        <v>416</v>
      </c>
      <c r="C38" s="229">
        <f>'[1]EU OV1'!C36</f>
        <v>0</v>
      </c>
      <c r="D38" s="229">
        <v>0</v>
      </c>
      <c r="E38" s="229">
        <f>'[1]EU OV1'!E36</f>
        <v>0</v>
      </c>
      <c r="F38" s="226"/>
    </row>
    <row r="39" spans="1:6" s="21" customFormat="1" ht="12.75" customHeight="1" thickBot="1">
      <c r="A39" s="709" t="s">
        <v>417</v>
      </c>
      <c r="B39" s="708" t="s">
        <v>418</v>
      </c>
      <c r="C39" s="229">
        <f>'[1]EU OV1'!C37</f>
        <v>1011</v>
      </c>
      <c r="D39" s="229">
        <v>1011</v>
      </c>
      <c r="E39" s="229">
        <f>'[1]EU OV1'!E37</f>
        <v>81</v>
      </c>
      <c r="F39" s="226"/>
    </row>
    <row r="40" spans="1:6" s="21" customFormat="1" ht="12.75" customHeight="1" thickBot="1">
      <c r="A40" s="709" t="s">
        <v>419</v>
      </c>
      <c r="B40" s="708" t="s">
        <v>420</v>
      </c>
      <c r="C40" s="229">
        <f>'[1]EU OV1'!C38</f>
        <v>0</v>
      </c>
      <c r="D40" s="229">
        <v>0</v>
      </c>
      <c r="E40" s="229">
        <f>'[1]EU OV1'!E38</f>
        <v>0</v>
      </c>
      <c r="F40" s="226"/>
    </row>
    <row r="41" spans="1:6" s="21" customFormat="1" ht="27" customHeight="1" thickBot="1">
      <c r="A41" s="706">
        <v>24</v>
      </c>
      <c r="B41" s="707" t="s">
        <v>785</v>
      </c>
      <c r="C41" s="229">
        <f>'[1]EU OV1'!C39</f>
        <v>57</v>
      </c>
      <c r="D41" s="229">
        <v>57</v>
      </c>
      <c r="E41" s="229">
        <f>'[1]EU OV1'!E39</f>
        <v>5</v>
      </c>
      <c r="F41" s="226"/>
    </row>
    <row r="42" spans="1:6" s="21" customFormat="1" ht="12.75" customHeight="1" thickBot="1">
      <c r="A42" s="706">
        <v>25</v>
      </c>
      <c r="B42" s="707" t="s">
        <v>1035</v>
      </c>
      <c r="C42" s="228">
        <f>'[1]EU OV1'!C40</f>
        <v>0</v>
      </c>
      <c r="D42" s="228">
        <v>0</v>
      </c>
      <c r="E42" s="228">
        <f>'[1]EU OV1'!E40</f>
        <v>0</v>
      </c>
      <c r="F42" s="226"/>
    </row>
    <row r="43" spans="1:6" s="21" customFormat="1" ht="12.75" customHeight="1" thickBot="1">
      <c r="A43" s="709">
        <v>26</v>
      </c>
      <c r="B43" s="707" t="s">
        <v>1035</v>
      </c>
      <c r="C43" s="228">
        <f>'[1]EU OV1'!C41</f>
        <v>0</v>
      </c>
      <c r="D43" s="229">
        <v>0</v>
      </c>
      <c r="E43" s="229">
        <f>'[1]EU OV1'!E41</f>
        <v>0</v>
      </c>
      <c r="F43" s="226"/>
    </row>
    <row r="44" spans="1:6" s="21" customFormat="1" ht="12.75" customHeight="1" thickBot="1">
      <c r="A44" s="709">
        <v>27</v>
      </c>
      <c r="B44" s="707" t="s">
        <v>1035</v>
      </c>
      <c r="C44" s="228">
        <f>'[1]EU OV1'!C42</f>
        <v>0</v>
      </c>
      <c r="D44" s="229">
        <v>0</v>
      </c>
      <c r="E44" s="229">
        <f>'[1]EU OV1'!E42</f>
        <v>0</v>
      </c>
      <c r="F44" s="226"/>
    </row>
    <row r="45" spans="1:6" s="21" customFormat="1" ht="12.75" customHeight="1" thickBot="1">
      <c r="A45" s="710">
        <v>28</v>
      </c>
      <c r="B45" s="707" t="s">
        <v>1035</v>
      </c>
      <c r="C45" s="809">
        <f>'[1]EU OV1'!C43</f>
        <v>0</v>
      </c>
      <c r="D45" s="809">
        <v>0</v>
      </c>
      <c r="E45" s="809">
        <f>'[1]EU OV1'!E43</f>
        <v>0</v>
      </c>
      <c r="F45" s="226"/>
    </row>
    <row r="46" spans="1:6" s="21" customFormat="1" ht="12.75" customHeight="1" thickBot="1">
      <c r="A46" s="208">
        <v>29</v>
      </c>
      <c r="B46" s="209" t="s">
        <v>35</v>
      </c>
      <c r="C46" s="812">
        <f>'[1]EU OV1'!C44</f>
        <v>10257</v>
      </c>
      <c r="D46" s="353">
        <v>10164</v>
      </c>
      <c r="E46" s="353">
        <f>'[1]EU OV1'!E44</f>
        <v>820</v>
      </c>
      <c r="F46" s="226"/>
    </row>
    <row r="47" spans="1:6" s="21" customFormat="1">
      <c r="A47" s="15"/>
      <c r="B47" s="15"/>
      <c r="C47" s="15"/>
      <c r="D47" s="15"/>
      <c r="E47" s="15"/>
      <c r="F47" s="15"/>
    </row>
    <row r="48" spans="1:6" s="21" customFormat="1">
      <c r="A48" s="15"/>
      <c r="B48" s="15"/>
      <c r="C48" s="15"/>
      <c r="D48" s="15"/>
      <c r="E48" s="15"/>
      <c r="F48" s="15"/>
    </row>
    <row r="49" spans="1:6" s="21" customFormat="1" ht="15.75" thickBot="1">
      <c r="A49" s="15"/>
      <c r="B49" s="15"/>
      <c r="C49" s="15"/>
      <c r="D49" s="15"/>
      <c r="E49" s="15"/>
      <c r="F49" s="15"/>
    </row>
    <row r="50" spans="1:6" s="21" customFormat="1" ht="25.5" customHeight="1" thickBot="1">
      <c r="A50" s="1130"/>
      <c r="B50" s="1131"/>
      <c r="C50" s="1138" t="s">
        <v>394</v>
      </c>
      <c r="D50" s="1138"/>
      <c r="E50" s="225" t="s">
        <v>395</v>
      </c>
      <c r="F50" s="15"/>
    </row>
    <row r="51" spans="1:6" s="21" customFormat="1" ht="15.75" thickBot="1">
      <c r="A51" s="1132"/>
      <c r="B51" s="1133"/>
      <c r="C51" s="81">
        <v>44926</v>
      </c>
      <c r="D51" s="81">
        <v>44834</v>
      </c>
      <c r="E51" s="81">
        <v>44926</v>
      </c>
      <c r="F51" s="15"/>
    </row>
    <row r="52" spans="1:6" s="21" customFormat="1" ht="15.75" thickBot="1">
      <c r="A52" s="1134"/>
      <c r="B52" s="1135"/>
      <c r="C52" s="81" t="s">
        <v>36</v>
      </c>
      <c r="D52" s="81" t="s">
        <v>36</v>
      </c>
      <c r="E52" s="81" t="s">
        <v>36</v>
      </c>
      <c r="F52" s="15"/>
    </row>
    <row r="53" spans="1:6" s="21" customFormat="1" ht="11.45" customHeight="1" thickBot="1">
      <c r="A53" s="706">
        <v>1</v>
      </c>
      <c r="B53" s="707" t="s">
        <v>57</v>
      </c>
      <c r="C53" s="228">
        <v>9085</v>
      </c>
      <c r="D53" s="228">
        <v>9490</v>
      </c>
      <c r="E53" s="228">
        <v>727</v>
      </c>
      <c r="F53" s="226"/>
    </row>
    <row r="54" spans="1:6" s="21" customFormat="1" ht="11.45" customHeight="1" thickBot="1">
      <c r="A54" s="709">
        <v>2</v>
      </c>
      <c r="B54" s="708" t="s">
        <v>396</v>
      </c>
      <c r="C54" s="229">
        <v>9085</v>
      </c>
      <c r="D54" s="229">
        <v>9490</v>
      </c>
      <c r="E54" s="229">
        <v>727</v>
      </c>
      <c r="F54" s="226"/>
    </row>
    <row r="55" spans="1:6" s="21" customFormat="1" ht="11.45" customHeight="1" thickBot="1">
      <c r="A55" s="709">
        <v>3</v>
      </c>
      <c r="B55" s="708" t="s">
        <v>1033</v>
      </c>
      <c r="C55" s="229">
        <v>0</v>
      </c>
      <c r="D55" s="229">
        <v>0</v>
      </c>
      <c r="E55" s="229">
        <v>0</v>
      </c>
      <c r="F55" s="226"/>
    </row>
    <row r="56" spans="1:6" s="21" customFormat="1" ht="11.45" customHeight="1" thickBot="1">
      <c r="A56" s="709">
        <v>4</v>
      </c>
      <c r="B56" s="708" t="s">
        <v>783</v>
      </c>
      <c r="C56" s="229">
        <v>0</v>
      </c>
      <c r="D56" s="229">
        <v>0</v>
      </c>
      <c r="E56" s="229">
        <v>0</v>
      </c>
      <c r="F56" s="226"/>
    </row>
    <row r="57" spans="1:6" s="21" customFormat="1" ht="11.45" customHeight="1" thickBot="1">
      <c r="A57" s="709" t="s">
        <v>397</v>
      </c>
      <c r="B57" s="708" t="s">
        <v>784</v>
      </c>
      <c r="C57" s="229">
        <v>0</v>
      </c>
      <c r="D57" s="229">
        <v>0</v>
      </c>
      <c r="E57" s="229">
        <v>0</v>
      </c>
      <c r="F57" s="226"/>
    </row>
    <row r="58" spans="1:6" s="21" customFormat="1" ht="11.45" customHeight="1" thickBot="1">
      <c r="A58" s="709">
        <v>5</v>
      </c>
      <c r="B58" s="708" t="s">
        <v>1034</v>
      </c>
      <c r="C58" s="229">
        <v>0</v>
      </c>
      <c r="D58" s="229">
        <v>0</v>
      </c>
      <c r="E58" s="229">
        <v>0</v>
      </c>
      <c r="F58" s="226"/>
    </row>
    <row r="59" spans="1:6" s="21" customFormat="1" ht="11.45" customHeight="1" thickBot="1">
      <c r="A59" s="706">
        <v>6</v>
      </c>
      <c r="B59" s="707" t="s">
        <v>398</v>
      </c>
      <c r="C59" s="228">
        <v>7</v>
      </c>
      <c r="D59" s="228">
        <v>17</v>
      </c>
      <c r="E59" s="228">
        <v>1</v>
      </c>
      <c r="F59" s="226"/>
    </row>
    <row r="60" spans="1:6" s="21" customFormat="1" ht="11.45" customHeight="1" thickBot="1">
      <c r="A60" s="709">
        <v>7</v>
      </c>
      <c r="B60" s="708" t="s">
        <v>396</v>
      </c>
      <c r="C60" s="229">
        <v>4</v>
      </c>
      <c r="D60" s="229">
        <v>12</v>
      </c>
      <c r="E60" s="229">
        <v>0</v>
      </c>
      <c r="F60" s="226"/>
    </row>
    <row r="61" spans="1:6" s="21" customFormat="1" ht="11.45" customHeight="1" thickBot="1">
      <c r="A61" s="709">
        <v>8</v>
      </c>
      <c r="B61" s="708" t="s">
        <v>399</v>
      </c>
      <c r="C61" s="229">
        <v>0</v>
      </c>
      <c r="D61" s="229">
        <v>0</v>
      </c>
      <c r="E61" s="229">
        <v>0</v>
      </c>
      <c r="F61" s="226"/>
    </row>
    <row r="62" spans="1:6" s="21" customFormat="1" ht="11.45" customHeight="1" thickBot="1">
      <c r="A62" s="709" t="s">
        <v>400</v>
      </c>
      <c r="B62" s="708" t="s">
        <v>401</v>
      </c>
      <c r="C62" s="229">
        <v>0</v>
      </c>
      <c r="D62" s="229">
        <v>0</v>
      </c>
      <c r="E62" s="229">
        <v>0</v>
      </c>
      <c r="F62" s="226"/>
    </row>
    <row r="63" spans="1:6" s="21" customFormat="1" ht="11.45" customHeight="1" thickBot="1">
      <c r="A63" s="709" t="s">
        <v>402</v>
      </c>
      <c r="B63" s="708" t="s">
        <v>403</v>
      </c>
      <c r="C63" s="229">
        <v>2</v>
      </c>
      <c r="D63" s="229">
        <v>5</v>
      </c>
      <c r="E63" s="229">
        <v>0</v>
      </c>
      <c r="F63" s="226"/>
    </row>
    <row r="64" spans="1:6" s="21" customFormat="1" ht="11.45" customHeight="1" thickBot="1">
      <c r="A64" s="709">
        <v>9</v>
      </c>
      <c r="B64" s="708" t="s">
        <v>404</v>
      </c>
      <c r="C64" s="229">
        <v>0</v>
      </c>
      <c r="D64" s="229">
        <v>0</v>
      </c>
      <c r="E64" s="229">
        <v>0</v>
      </c>
      <c r="F64" s="226"/>
    </row>
    <row r="65" spans="1:6" s="21" customFormat="1" ht="11.45" customHeight="1" thickBot="1">
      <c r="A65" s="706">
        <v>10</v>
      </c>
      <c r="B65" s="707" t="s">
        <v>1035</v>
      </c>
      <c r="C65" s="228">
        <v>0</v>
      </c>
      <c r="D65" s="229">
        <v>0</v>
      </c>
      <c r="E65" s="229">
        <v>0</v>
      </c>
      <c r="F65" s="226"/>
    </row>
    <row r="66" spans="1:6" s="21" customFormat="1" ht="11.45" customHeight="1" thickBot="1">
      <c r="A66" s="706">
        <v>11</v>
      </c>
      <c r="B66" s="707" t="s">
        <v>1035</v>
      </c>
      <c r="C66" s="228">
        <v>0</v>
      </c>
      <c r="D66" s="229">
        <v>0</v>
      </c>
      <c r="E66" s="229">
        <v>0</v>
      </c>
      <c r="F66" s="226"/>
    </row>
    <row r="67" spans="1:6" s="21" customFormat="1" ht="11.45" customHeight="1" thickBot="1">
      <c r="A67" s="706">
        <v>12</v>
      </c>
      <c r="B67" s="707" t="s">
        <v>1035</v>
      </c>
      <c r="C67" s="228">
        <v>0</v>
      </c>
      <c r="D67" s="229">
        <v>0</v>
      </c>
      <c r="E67" s="229">
        <v>0</v>
      </c>
      <c r="F67" s="226"/>
    </row>
    <row r="68" spans="1:6" s="21" customFormat="1" ht="11.45" customHeight="1" thickBot="1">
      <c r="A68" s="706">
        <v>13</v>
      </c>
      <c r="B68" s="707" t="s">
        <v>1035</v>
      </c>
      <c r="C68" s="228">
        <v>0</v>
      </c>
      <c r="D68" s="229">
        <v>0</v>
      </c>
      <c r="E68" s="229">
        <v>0</v>
      </c>
      <c r="F68" s="226"/>
    </row>
    <row r="69" spans="1:6" s="21" customFormat="1" ht="11.45" customHeight="1" thickBot="1">
      <c r="A69" s="706">
        <v>14</v>
      </c>
      <c r="B69" s="707" t="s">
        <v>1035</v>
      </c>
      <c r="C69" s="228">
        <v>0</v>
      </c>
      <c r="D69" s="228">
        <v>0</v>
      </c>
      <c r="E69" s="228">
        <v>0</v>
      </c>
      <c r="F69" s="226"/>
    </row>
    <row r="70" spans="1:6" s="21" customFormat="1" ht="11.45" customHeight="1" thickBot="1">
      <c r="A70" s="706">
        <v>15</v>
      </c>
      <c r="B70" s="707" t="s">
        <v>405</v>
      </c>
      <c r="C70" s="228">
        <v>0</v>
      </c>
      <c r="D70" s="229">
        <v>0</v>
      </c>
      <c r="E70" s="229">
        <v>0</v>
      </c>
      <c r="F70" s="226"/>
    </row>
    <row r="71" spans="1:6" s="21" customFormat="1" ht="11.45" customHeight="1" thickBot="1">
      <c r="A71" s="706">
        <v>16</v>
      </c>
      <c r="B71" s="707" t="s">
        <v>406</v>
      </c>
      <c r="C71" s="228">
        <v>12</v>
      </c>
      <c r="D71" s="228">
        <v>15</v>
      </c>
      <c r="E71" s="228">
        <v>1</v>
      </c>
      <c r="F71" s="226"/>
    </row>
    <row r="72" spans="1:6" s="21" customFormat="1" ht="11.45" customHeight="1" thickBot="1">
      <c r="A72" s="709">
        <v>17</v>
      </c>
      <c r="B72" s="708" t="s">
        <v>407</v>
      </c>
      <c r="C72" s="229">
        <v>0</v>
      </c>
      <c r="D72" s="229">
        <v>0</v>
      </c>
      <c r="E72" s="229">
        <v>0</v>
      </c>
      <c r="F72" s="226"/>
    </row>
    <row r="73" spans="1:6" s="21" customFormat="1" ht="11.45" customHeight="1" thickBot="1">
      <c r="A73" s="709">
        <v>18</v>
      </c>
      <c r="B73" s="708" t="s">
        <v>408</v>
      </c>
      <c r="C73" s="229">
        <v>0</v>
      </c>
      <c r="D73" s="229">
        <v>0</v>
      </c>
      <c r="E73" s="229">
        <v>0</v>
      </c>
      <c r="F73" s="226"/>
    </row>
    <row r="74" spans="1:6" s="21" customFormat="1" ht="11.45" customHeight="1" thickBot="1">
      <c r="A74" s="709">
        <v>19</v>
      </c>
      <c r="B74" s="708" t="s">
        <v>409</v>
      </c>
      <c r="C74" s="229">
        <v>12</v>
      </c>
      <c r="D74" s="229">
        <v>15</v>
      </c>
      <c r="E74" s="229">
        <v>1</v>
      </c>
      <c r="F74" s="226"/>
    </row>
    <row r="75" spans="1:6" s="21" customFormat="1" ht="11.45" customHeight="1" thickBot="1">
      <c r="A75" s="709" t="s">
        <v>410</v>
      </c>
      <c r="B75" s="708" t="s">
        <v>1124</v>
      </c>
      <c r="C75" s="229">
        <v>0</v>
      </c>
      <c r="D75" s="229">
        <v>0</v>
      </c>
      <c r="E75" s="229">
        <v>0</v>
      </c>
      <c r="F75" s="226"/>
    </row>
    <row r="76" spans="1:6" s="21" customFormat="1" ht="11.45" customHeight="1" thickBot="1">
      <c r="A76" s="706">
        <v>20</v>
      </c>
      <c r="B76" s="707" t="s">
        <v>411</v>
      </c>
      <c r="C76" s="228">
        <v>0</v>
      </c>
      <c r="D76" s="228">
        <v>0</v>
      </c>
      <c r="E76" s="228">
        <v>0</v>
      </c>
      <c r="F76" s="226"/>
    </row>
    <row r="77" spans="1:6" s="21" customFormat="1" ht="11.45" customHeight="1" thickBot="1">
      <c r="A77" s="709">
        <v>21</v>
      </c>
      <c r="B77" s="708" t="s">
        <v>396</v>
      </c>
      <c r="C77" s="229">
        <v>0</v>
      </c>
      <c r="D77" s="229">
        <v>0</v>
      </c>
      <c r="E77" s="229">
        <v>0</v>
      </c>
      <c r="F77" s="226"/>
    </row>
    <row r="78" spans="1:6" s="21" customFormat="1" ht="11.45" customHeight="1" thickBot="1">
      <c r="A78" s="709">
        <v>22</v>
      </c>
      <c r="B78" s="708" t="s">
        <v>412</v>
      </c>
      <c r="C78" s="229">
        <v>0</v>
      </c>
      <c r="D78" s="229">
        <v>0</v>
      </c>
      <c r="E78" s="229">
        <v>0</v>
      </c>
      <c r="F78" s="226"/>
    </row>
    <row r="79" spans="1:6" s="21" customFormat="1" ht="11.45" customHeight="1" thickBot="1">
      <c r="A79" s="706" t="s">
        <v>413</v>
      </c>
      <c r="B79" s="707" t="s">
        <v>414</v>
      </c>
      <c r="C79" s="228">
        <v>0</v>
      </c>
      <c r="D79" s="229">
        <v>0</v>
      </c>
      <c r="E79" s="229">
        <v>0</v>
      </c>
      <c r="F79" s="226"/>
    </row>
    <row r="80" spans="1:6" s="21" customFormat="1" ht="11.25" customHeight="1" thickBot="1">
      <c r="A80" s="706">
        <v>23</v>
      </c>
      <c r="B80" s="707" t="s">
        <v>53</v>
      </c>
      <c r="C80" s="228">
        <v>1011</v>
      </c>
      <c r="D80" s="228">
        <v>1015</v>
      </c>
      <c r="E80" s="228">
        <v>81</v>
      </c>
      <c r="F80" s="226"/>
    </row>
    <row r="81" spans="1:6" s="21" customFormat="1" ht="11.25" customHeight="1" thickBot="1">
      <c r="A81" s="709" t="s">
        <v>415</v>
      </c>
      <c r="B81" s="708" t="s">
        <v>416</v>
      </c>
      <c r="C81" s="229">
        <v>0</v>
      </c>
      <c r="D81" s="229">
        <v>0</v>
      </c>
      <c r="E81" s="229">
        <v>0</v>
      </c>
      <c r="F81" s="226"/>
    </row>
    <row r="82" spans="1:6" s="21" customFormat="1" ht="11.25" customHeight="1" thickBot="1">
      <c r="A82" s="709" t="s">
        <v>417</v>
      </c>
      <c r="B82" s="708" t="s">
        <v>418</v>
      </c>
      <c r="C82" s="229">
        <v>1011</v>
      </c>
      <c r="D82" s="229">
        <v>1015</v>
      </c>
      <c r="E82" s="229">
        <v>81</v>
      </c>
      <c r="F82" s="226"/>
    </row>
    <row r="83" spans="1:6" s="21" customFormat="1" ht="11.25" customHeight="1" thickBot="1">
      <c r="A83" s="709" t="s">
        <v>419</v>
      </c>
      <c r="B83" s="708" t="s">
        <v>420</v>
      </c>
      <c r="C83" s="229">
        <v>0</v>
      </c>
      <c r="D83" s="229">
        <v>0</v>
      </c>
      <c r="E83" s="229">
        <v>0</v>
      </c>
      <c r="F83" s="226"/>
    </row>
    <row r="84" spans="1:6" s="21" customFormat="1" ht="24" customHeight="1" thickBot="1">
      <c r="A84" s="706">
        <v>24</v>
      </c>
      <c r="B84" s="707" t="s">
        <v>785</v>
      </c>
      <c r="C84" s="229">
        <v>57</v>
      </c>
      <c r="D84" s="229">
        <v>57</v>
      </c>
      <c r="E84" s="229">
        <v>5</v>
      </c>
      <c r="F84" s="226"/>
    </row>
    <row r="85" spans="1:6" s="21" customFormat="1" ht="11.25" customHeight="1" thickBot="1">
      <c r="A85" s="706">
        <v>25</v>
      </c>
      <c r="B85" s="707" t="s">
        <v>1035</v>
      </c>
      <c r="C85" s="228">
        <v>0</v>
      </c>
      <c r="D85" s="228">
        <v>0</v>
      </c>
      <c r="E85" s="228">
        <v>0</v>
      </c>
      <c r="F85" s="226"/>
    </row>
    <row r="86" spans="1:6" s="21" customFormat="1" ht="11.45" customHeight="1" thickBot="1">
      <c r="A86" s="709">
        <v>26</v>
      </c>
      <c r="B86" s="707" t="s">
        <v>1035</v>
      </c>
      <c r="C86" s="228">
        <v>0</v>
      </c>
      <c r="D86" s="229">
        <v>0</v>
      </c>
      <c r="E86" s="229">
        <v>0</v>
      </c>
      <c r="F86" s="226"/>
    </row>
    <row r="87" spans="1:6" s="21" customFormat="1" ht="11.45" customHeight="1" thickBot="1">
      <c r="A87" s="706">
        <v>27</v>
      </c>
      <c r="B87" s="707" t="s">
        <v>1035</v>
      </c>
      <c r="C87" s="228">
        <v>0</v>
      </c>
      <c r="D87" s="229">
        <v>0</v>
      </c>
      <c r="E87" s="229">
        <v>0</v>
      </c>
      <c r="F87" s="226"/>
    </row>
    <row r="88" spans="1:6" s="21" customFormat="1" ht="11.45" customHeight="1" thickBot="1">
      <c r="A88" s="710">
        <v>28</v>
      </c>
      <c r="B88" s="707" t="s">
        <v>1035</v>
      </c>
      <c r="C88" s="809">
        <v>0</v>
      </c>
      <c r="D88" s="809">
        <v>0</v>
      </c>
      <c r="E88" s="809">
        <v>0</v>
      </c>
      <c r="F88" s="226"/>
    </row>
    <row r="89" spans="1:6" s="21" customFormat="1" ht="11.45" customHeight="1" thickBot="1">
      <c r="A89" s="208">
        <v>29</v>
      </c>
      <c r="B89" s="209" t="s">
        <v>35</v>
      </c>
      <c r="C89" s="812">
        <v>10114</v>
      </c>
      <c r="D89" s="353">
        <v>10537</v>
      </c>
      <c r="E89" s="353">
        <v>809</v>
      </c>
      <c r="F89" s="226"/>
    </row>
    <row r="90" spans="1:6" s="21" customFormat="1" ht="15.75" customHeight="1">
      <c r="A90" s="15"/>
      <c r="B90" s="15"/>
      <c r="C90" s="15"/>
      <c r="D90" s="15"/>
      <c r="E90" s="15"/>
      <c r="F90" s="15"/>
    </row>
    <row r="91" spans="1:6" s="21" customFormat="1" ht="24" customHeight="1">
      <c r="A91" s="1078" t="s">
        <v>1519</v>
      </c>
      <c r="B91" s="1078"/>
      <c r="C91" s="1078"/>
      <c r="D91" s="1078"/>
      <c r="E91" s="1078"/>
      <c r="F91" s="15"/>
    </row>
    <row r="92" spans="1:6" s="21" customFormat="1">
      <c r="A92" s="15"/>
      <c r="B92" s="15"/>
      <c r="C92" s="15"/>
      <c r="D92" s="15"/>
      <c r="E92" s="15"/>
      <c r="F92" s="15"/>
    </row>
    <row r="93" spans="1:6" ht="24" customHeight="1"/>
  </sheetData>
  <sheetProtection algorithmName="SHA-512" hashValue="XASWND5e5u46oyrKEro9dXR9b5Jv66aRIcwFpizXpDAOVT0htdFQLkZNEgwDM4Ag3/Z5slSfg+PbqonkoPQbcg==" saltValue="908OaSEvExvJLaxjz0xHgA==" spinCount="100000" sheet="1" objects="1" scenarios="1" selectLockedCells="1"/>
  <customSheetViews>
    <customSheetView guid="{37226721-D1D5-4398-9EDA-67E59F139E5C}" topLeftCell="A16">
      <selection activeCell="D25" sqref="D25"/>
      <pageMargins left="0.7" right="0.7" top="0.75" bottom="0.75" header="0.3" footer="0.3"/>
      <pageSetup paperSize="9" orientation="portrait" r:id="rId1"/>
    </customSheetView>
    <customSheetView guid="{903BF3C7-8C98-4810-9C20-2AC37A2650A6}" scale="75" topLeftCell="A34">
      <selection activeCell="C26" sqref="C26"/>
      <pageMargins left="0.7" right="0.7" top="0.75" bottom="0.75" header="0.3" footer="0.3"/>
      <pageSetup paperSize="9" orientation="portrait" r:id="rId2"/>
    </customSheetView>
    <customSheetView guid="{353F5685-0B8B-4AA1-9F16-66557969DCE8}">
      <selection activeCell="H11" sqref="H11"/>
      <pageMargins left="0.7" right="0.7" top="0.75" bottom="0.75" header="0.3" footer="0.3"/>
      <pageSetup paperSize="9" orientation="portrait" r:id="rId3"/>
    </customSheetView>
    <customSheetView guid="{1F1CDE94-43EA-4A90-82AF-291799113E76}">
      <selection activeCell="G26" sqref="G26"/>
      <pageMargins left="0.7" right="0.7" top="0.75" bottom="0.75" header="0.3" footer="0.3"/>
      <pageSetup paperSize="9" orientation="portrait" r:id="rId4"/>
    </customSheetView>
    <customSheetView guid="{4F760026-2E26-4881-AAA8-3BCC1A815AF3}">
      <selection activeCell="H24" sqref="H24"/>
      <pageMargins left="0.7" right="0.7" top="0.75" bottom="0.75" header="0.3" footer="0.3"/>
      <pageSetup paperSize="9" orientation="portrait" r:id="rId5"/>
    </customSheetView>
  </customSheetViews>
  <mergeCells count="8">
    <mergeCell ref="A91:E91"/>
    <mergeCell ref="A7:B9"/>
    <mergeCell ref="C1:E1"/>
    <mergeCell ref="A1:B1"/>
    <mergeCell ref="C7:D7"/>
    <mergeCell ref="A50:B52"/>
    <mergeCell ref="C50:D50"/>
    <mergeCell ref="A3:E3"/>
  </mergeCells>
  <pageMargins left="0.7" right="0.7" top="0.75" bottom="0.75" header="0.3" footer="0.3"/>
  <pageSetup paperSize="9" scale="59" orientation="portrait" r:id="rId6"/>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theme="9" tint="-0.249977111117893"/>
  </sheetPr>
  <dimension ref="A1:B44"/>
  <sheetViews>
    <sheetView workbookViewId="0">
      <selection activeCell="A9" sqref="A9"/>
    </sheetView>
  </sheetViews>
  <sheetFormatPr defaultColWidth="0" defaultRowHeight="15" zeroHeight="1"/>
  <cols>
    <col min="1" max="1" width="125.5703125" style="20" customWidth="1"/>
    <col min="2" max="2" width="1.5703125" style="20" customWidth="1"/>
    <col min="3" max="16384" width="9.140625" style="20" hidden="1"/>
  </cols>
  <sheetData>
    <row r="1" spans="1:2" s="21" customFormat="1">
      <c r="A1" s="19" t="s">
        <v>1214</v>
      </c>
      <c r="B1" s="19"/>
    </row>
    <row r="2" spans="1:2" s="21" customFormat="1">
      <c r="A2" s="218"/>
      <c r="B2" s="218"/>
    </row>
    <row r="3" spans="1:2" s="21" customFormat="1" ht="45">
      <c r="A3" s="219" t="s">
        <v>1175</v>
      </c>
      <c r="B3" s="220"/>
    </row>
    <row r="4" spans="1:2" s="21" customFormat="1">
      <c r="A4" s="220"/>
      <c r="B4" s="220"/>
    </row>
    <row r="5" spans="1:2" s="21" customFormat="1" ht="24.75" customHeight="1">
      <c r="A5" s="219" t="s">
        <v>1520</v>
      </c>
      <c r="B5" s="220"/>
    </row>
    <row r="6" spans="1:2" s="21" customFormat="1">
      <c r="A6" s="220"/>
      <c r="B6" s="220"/>
    </row>
    <row r="7" spans="1:2" s="21" customFormat="1" ht="74.25" customHeight="1">
      <c r="A7" s="1028" t="s">
        <v>1453</v>
      </c>
      <c r="B7" s="220"/>
    </row>
    <row r="8" spans="1:2" s="21" customFormat="1">
      <c r="A8" s="220"/>
      <c r="B8" s="220"/>
    </row>
    <row r="9" spans="1:2" ht="24" customHeight="1">
      <c r="A9" s="221"/>
      <c r="B9" s="221"/>
    </row>
    <row r="44" spans="1:1" hidden="1">
      <c r="A44" s="20" t="s">
        <v>1203</v>
      </c>
    </row>
  </sheetData>
  <sheetProtection algorithmName="SHA-512" hashValue="cFhDkqyJ/kaN19Zwo2iP6oV639ia4EeBmo/gOcXyIYApJxh30is+z1ZNEGR0KVDJzCg+q9EGIBlYJ+P46F1rEg==" saltValue="gz/OCOs29HxaroYSEbV7jw==" spinCount="100000" sheet="1" objects="1" scenarios="1" selectLockedCells="1"/>
  <pageMargins left="0.7" right="0.7" top="0.75" bottom="0.75" header="0.3" footer="0.3"/>
  <pageSetup paperSize="9" scale="6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4"/>
  <dimension ref="A1:P213"/>
  <sheetViews>
    <sheetView topLeftCell="A50" zoomScale="80" zoomScaleNormal="80" workbookViewId="0">
      <selection activeCell="O82" sqref="O82"/>
    </sheetView>
  </sheetViews>
  <sheetFormatPr defaultColWidth="0" defaultRowHeight="0" customHeight="1" zeroHeight="1"/>
  <cols>
    <col min="1" max="1" width="8.140625" style="101" customWidth="1"/>
    <col min="2" max="2" width="42.28515625" style="101" customWidth="1"/>
    <col min="3" max="13" width="15.7109375" style="101" customWidth="1"/>
    <col min="14" max="15" width="15.7109375" style="217" customWidth="1"/>
    <col min="16" max="16" width="2.7109375" style="101" customWidth="1"/>
    <col min="17" max="16384" width="8.140625" style="20" hidden="1"/>
  </cols>
  <sheetData>
    <row r="1" spans="1:16" s="21" customFormat="1" ht="15">
      <c r="A1" s="19" t="s">
        <v>725</v>
      </c>
      <c r="B1" s="31"/>
      <c r="C1" s="1136" t="s">
        <v>899</v>
      </c>
      <c r="D1" s="1139"/>
      <c r="E1" s="1139"/>
      <c r="F1" s="1139"/>
      <c r="G1" s="1139"/>
      <c r="H1" s="1139"/>
      <c r="I1" s="1139"/>
      <c r="J1" s="1139"/>
      <c r="K1" s="1139"/>
      <c r="L1" s="1139"/>
      <c r="M1" s="1139"/>
      <c r="N1" s="1139"/>
      <c r="O1" s="1139"/>
      <c r="P1" s="20"/>
    </row>
    <row r="2" spans="1:16" s="21" customFormat="1" ht="15">
      <c r="A2" s="2"/>
      <c r="B2" s="2"/>
      <c r="C2" s="2"/>
      <c r="D2" s="2"/>
      <c r="E2" s="2"/>
      <c r="F2" s="2"/>
      <c r="G2" s="2"/>
      <c r="H2" s="2"/>
      <c r="I2" s="2"/>
      <c r="J2" s="2"/>
      <c r="K2" s="2"/>
      <c r="L2" s="2"/>
      <c r="M2" s="2"/>
      <c r="N2" s="195"/>
      <c r="O2" s="195"/>
      <c r="P2" s="2"/>
    </row>
    <row r="3" spans="1:16" s="21" customFormat="1" ht="15">
      <c r="A3" s="73" t="s">
        <v>698</v>
      </c>
      <c r="B3" s="73"/>
      <c r="C3" s="74"/>
      <c r="D3" s="74"/>
      <c r="E3" s="74"/>
      <c r="F3" s="74"/>
      <c r="G3" s="74"/>
      <c r="H3" s="74"/>
      <c r="I3" s="74"/>
      <c r="J3" s="74"/>
      <c r="K3" s="74"/>
      <c r="L3" s="74"/>
      <c r="M3" s="74"/>
      <c r="N3" s="196"/>
      <c r="O3" s="196"/>
      <c r="P3" s="74"/>
    </row>
    <row r="4" spans="1:16" s="21" customFormat="1" ht="15.75" thickBot="1">
      <c r="A4" s="2"/>
      <c r="B4" s="2"/>
      <c r="C4" s="2"/>
      <c r="D4" s="2"/>
      <c r="E4" s="2"/>
      <c r="F4" s="2"/>
      <c r="G4" s="2"/>
      <c r="H4" s="2"/>
      <c r="I4" s="2"/>
      <c r="J4" s="2"/>
      <c r="K4" s="2"/>
      <c r="L4" s="2"/>
      <c r="M4" s="2"/>
      <c r="N4" s="195"/>
      <c r="O4" s="195"/>
      <c r="P4" s="2"/>
    </row>
    <row r="5" spans="1:16" s="21" customFormat="1" ht="15.75" customHeight="1" thickBot="1">
      <c r="A5" s="1140">
        <v>45107</v>
      </c>
      <c r="B5" s="1141"/>
      <c r="C5" s="75" t="s">
        <v>3</v>
      </c>
      <c r="D5" s="75" t="s">
        <v>4</v>
      </c>
      <c r="E5" s="75" t="s">
        <v>5</v>
      </c>
      <c r="F5" s="75" t="s">
        <v>130</v>
      </c>
      <c r="G5" s="75" t="s">
        <v>127</v>
      </c>
      <c r="H5" s="75" t="s">
        <v>128</v>
      </c>
      <c r="I5" s="75" t="s">
        <v>129</v>
      </c>
      <c r="J5" s="75" t="s">
        <v>421</v>
      </c>
      <c r="K5" s="75" t="s">
        <v>731</v>
      </c>
      <c r="L5" s="75" t="s">
        <v>732</v>
      </c>
      <c r="M5" s="75" t="s">
        <v>733</v>
      </c>
      <c r="N5" s="197" t="s">
        <v>734</v>
      </c>
      <c r="O5" s="197" t="s">
        <v>735</v>
      </c>
      <c r="P5" s="15"/>
    </row>
    <row r="6" spans="1:16" s="21" customFormat="1" ht="23.25" customHeight="1" thickBot="1">
      <c r="A6" s="1142"/>
      <c r="B6" s="1143"/>
      <c r="C6" s="1146" t="s">
        <v>422</v>
      </c>
      <c r="D6" s="1147"/>
      <c r="E6" s="1146" t="s">
        <v>423</v>
      </c>
      <c r="F6" s="1147"/>
      <c r="G6" s="1148" t="s">
        <v>424</v>
      </c>
      <c r="H6" s="1148" t="s">
        <v>425</v>
      </c>
      <c r="I6" s="1150" t="s">
        <v>55</v>
      </c>
      <c r="J6" s="1151"/>
      <c r="K6" s="1151"/>
      <c r="L6" s="1152"/>
      <c r="M6" s="1153" t="s">
        <v>426</v>
      </c>
      <c r="N6" s="1155" t="s">
        <v>986</v>
      </c>
      <c r="O6" s="1155" t="s">
        <v>987</v>
      </c>
      <c r="P6" s="15"/>
    </row>
    <row r="7" spans="1:16" s="21" customFormat="1" ht="63.75" thickBot="1">
      <c r="A7" s="1142"/>
      <c r="B7" s="1143"/>
      <c r="C7" s="198" t="s">
        <v>427</v>
      </c>
      <c r="D7" s="198" t="s">
        <v>428</v>
      </c>
      <c r="E7" s="198" t="s">
        <v>429</v>
      </c>
      <c r="F7" s="198" t="s">
        <v>430</v>
      </c>
      <c r="G7" s="1149"/>
      <c r="H7" s="1149"/>
      <c r="I7" s="198" t="s">
        <v>431</v>
      </c>
      <c r="J7" s="198" t="s">
        <v>423</v>
      </c>
      <c r="K7" s="198" t="s">
        <v>432</v>
      </c>
      <c r="L7" s="199" t="s">
        <v>433</v>
      </c>
      <c r="M7" s="1154"/>
      <c r="N7" s="1156"/>
      <c r="O7" s="1156"/>
      <c r="P7" s="15"/>
    </row>
    <row r="8" spans="1:16" s="21" customFormat="1" ht="12" customHeight="1" thickBot="1">
      <c r="A8" s="1144"/>
      <c r="B8" s="1145"/>
      <c r="C8" s="114" t="s">
        <v>36</v>
      </c>
      <c r="D8" s="114" t="s">
        <v>36</v>
      </c>
      <c r="E8" s="114" t="s">
        <v>36</v>
      </c>
      <c r="F8" s="114" t="s">
        <v>36</v>
      </c>
      <c r="G8" s="114" t="s">
        <v>36</v>
      </c>
      <c r="H8" s="114" t="s">
        <v>36</v>
      </c>
      <c r="I8" s="114" t="s">
        <v>36</v>
      </c>
      <c r="J8" s="114" t="s">
        <v>36</v>
      </c>
      <c r="K8" s="114" t="s">
        <v>36</v>
      </c>
      <c r="L8" s="114" t="s">
        <v>36</v>
      </c>
      <c r="M8" s="114" t="s">
        <v>36</v>
      </c>
      <c r="N8" s="200" t="s">
        <v>976</v>
      </c>
      <c r="O8" s="200" t="s">
        <v>976</v>
      </c>
      <c r="P8" s="15"/>
    </row>
    <row r="9" spans="1:16" s="21" customFormat="1" ht="15.75" thickBot="1">
      <c r="A9" s="201" t="s">
        <v>751</v>
      </c>
      <c r="B9" s="202" t="s">
        <v>985</v>
      </c>
      <c r="C9" s="203"/>
      <c r="D9" s="204"/>
      <c r="E9" s="203"/>
      <c r="F9" s="203"/>
      <c r="G9" s="204"/>
      <c r="H9" s="203"/>
      <c r="I9" s="203"/>
      <c r="J9" s="204"/>
      <c r="K9" s="203"/>
      <c r="L9" s="203"/>
      <c r="M9" s="204"/>
      <c r="N9" s="205"/>
      <c r="O9" s="205"/>
      <c r="P9" s="15"/>
    </row>
    <row r="10" spans="1:16" s="21" customFormat="1" ht="15.75" thickBot="1">
      <c r="A10" s="201" t="s">
        <v>752</v>
      </c>
      <c r="B10" s="711" t="s">
        <v>949</v>
      </c>
      <c r="C10" s="206">
        <f>'[1]EU CCyB1'!C10</f>
        <v>10865</v>
      </c>
      <c r="D10" s="206">
        <f>'[1]EU CCyB1'!D10</f>
        <v>0</v>
      </c>
      <c r="E10" s="206">
        <f>'[1]EU CCyB1'!E10</f>
        <v>0</v>
      </c>
      <c r="F10" s="206">
        <f>'[1]EU CCyB1'!F10</f>
        <v>0</v>
      </c>
      <c r="G10" s="206">
        <f>'[1]EU CCyB1'!G10</f>
        <v>0</v>
      </c>
      <c r="H10" s="206">
        <f>'[1]EU CCyB1'!H10</f>
        <v>10865</v>
      </c>
      <c r="I10" s="206">
        <f>'[1]EU CCyB1'!I10</f>
        <v>622</v>
      </c>
      <c r="J10" s="206">
        <f>'[1]EU CCyB1'!J10</f>
        <v>0</v>
      </c>
      <c r="K10" s="206">
        <f>'[1]EU CCyB1'!K10</f>
        <v>0</v>
      </c>
      <c r="L10" s="206">
        <f>'[1]EU CCyB1'!L10</f>
        <v>622</v>
      </c>
      <c r="M10" s="206">
        <f>'[1]EU CCyB1'!M10</f>
        <v>7775</v>
      </c>
      <c r="N10" s="1056">
        <f>'[1]EU CCyB1'!N10</f>
        <v>90.05</v>
      </c>
      <c r="O10" s="1056">
        <f>'[1]EU CCyB1'!O10</f>
        <v>0</v>
      </c>
      <c r="P10" s="187"/>
    </row>
    <row r="11" spans="1:16" s="21" customFormat="1" ht="15.75" thickBot="1">
      <c r="A11" s="201" t="s">
        <v>753</v>
      </c>
      <c r="B11" s="711" t="s">
        <v>950</v>
      </c>
      <c r="C11" s="206">
        <f>'[1]EU CCyB1'!C11</f>
        <v>272</v>
      </c>
      <c r="D11" s="206">
        <f>'[1]EU CCyB1'!D11</f>
        <v>0</v>
      </c>
      <c r="E11" s="206">
        <f>'[1]EU CCyB1'!E11</f>
        <v>0</v>
      </c>
      <c r="F11" s="206">
        <f>'[1]EU CCyB1'!F11</f>
        <v>0</v>
      </c>
      <c r="G11" s="206">
        <f>'[1]EU CCyB1'!G11</f>
        <v>0</v>
      </c>
      <c r="H11" s="206">
        <f>'[1]EU CCyB1'!H11</f>
        <v>272</v>
      </c>
      <c r="I11" s="206">
        <f>'[1]EU CCyB1'!I11</f>
        <v>22</v>
      </c>
      <c r="J11" s="206">
        <f>'[1]EU CCyB1'!J11</f>
        <v>0</v>
      </c>
      <c r="K11" s="206">
        <f>'[1]EU CCyB1'!K11</f>
        <v>0</v>
      </c>
      <c r="L11" s="206">
        <f>'[1]EU CCyB1'!L11</f>
        <v>22</v>
      </c>
      <c r="M11" s="206">
        <f>'[1]EU CCyB1'!M11</f>
        <v>275</v>
      </c>
      <c r="N11" s="1056">
        <f>'[1]EU CCyB1'!N11</f>
        <v>3.2</v>
      </c>
      <c r="O11" s="1056">
        <f>'[1]EU CCyB1'!O11</f>
        <v>0</v>
      </c>
      <c r="P11" s="187"/>
    </row>
    <row r="12" spans="1:16" s="21" customFormat="1" ht="15.75" thickBot="1">
      <c r="A12" s="201" t="s">
        <v>754</v>
      </c>
      <c r="B12" s="711" t="s">
        <v>952</v>
      </c>
      <c r="C12" s="206">
        <f>'[1]EU CCyB1'!C12</f>
        <v>135</v>
      </c>
      <c r="D12" s="206">
        <f>'[1]EU CCyB1'!D12</f>
        <v>0</v>
      </c>
      <c r="E12" s="206">
        <f>'[1]EU CCyB1'!E12</f>
        <v>0</v>
      </c>
      <c r="F12" s="206">
        <f>'[1]EU CCyB1'!F12</f>
        <v>0</v>
      </c>
      <c r="G12" s="206">
        <f>'[1]EU CCyB1'!G12</f>
        <v>0</v>
      </c>
      <c r="H12" s="206">
        <f>'[1]EU CCyB1'!H12</f>
        <v>135</v>
      </c>
      <c r="I12" s="206">
        <f>'[1]EU CCyB1'!I12</f>
        <v>10</v>
      </c>
      <c r="J12" s="206">
        <f>'[1]EU CCyB1'!J12</f>
        <v>0</v>
      </c>
      <c r="K12" s="206">
        <f>'[1]EU CCyB1'!K12</f>
        <v>0</v>
      </c>
      <c r="L12" s="206">
        <f>'[1]EU CCyB1'!L12</f>
        <v>10</v>
      </c>
      <c r="M12" s="206">
        <f>'[1]EU CCyB1'!M12</f>
        <v>125</v>
      </c>
      <c r="N12" s="1056">
        <f>'[1]EU CCyB1'!N12</f>
        <v>1.38</v>
      </c>
      <c r="O12" s="1056">
        <f>'[1]EU CCyB1'!O12</f>
        <v>0</v>
      </c>
      <c r="P12" s="187"/>
    </row>
    <row r="13" spans="1:16" s="21" customFormat="1" ht="15.75" thickBot="1">
      <c r="A13" s="201" t="s">
        <v>755</v>
      </c>
      <c r="B13" s="711" t="s">
        <v>951</v>
      </c>
      <c r="C13" s="206">
        <f>'[1]EU CCyB1'!C13</f>
        <v>126</v>
      </c>
      <c r="D13" s="206">
        <f>'[1]EU CCyB1'!D13</f>
        <v>0</v>
      </c>
      <c r="E13" s="206">
        <f>'[1]EU CCyB1'!E13</f>
        <v>0</v>
      </c>
      <c r="F13" s="206">
        <f>'[1]EU CCyB1'!F13</f>
        <v>0</v>
      </c>
      <c r="G13" s="206">
        <f>'[1]EU CCyB1'!G13</f>
        <v>0</v>
      </c>
      <c r="H13" s="206">
        <f>'[1]EU CCyB1'!H13</f>
        <v>126</v>
      </c>
      <c r="I13" s="206">
        <f>'[1]EU CCyB1'!I13</f>
        <v>8</v>
      </c>
      <c r="J13" s="206">
        <f>'[1]EU CCyB1'!J13</f>
        <v>0</v>
      </c>
      <c r="K13" s="206">
        <f>'[1]EU CCyB1'!K13</f>
        <v>0</v>
      </c>
      <c r="L13" s="206">
        <f>'[1]EU CCyB1'!L13</f>
        <v>8</v>
      </c>
      <c r="M13" s="206">
        <f>'[1]EU CCyB1'!M13</f>
        <v>100</v>
      </c>
      <c r="N13" s="1056">
        <f>'[1]EU CCyB1'!N13</f>
        <v>1.1399999999999999</v>
      </c>
      <c r="O13" s="1056">
        <f>'[1]EU CCyB1'!O13</f>
        <v>1</v>
      </c>
      <c r="P13" s="187"/>
    </row>
    <row r="14" spans="1:16" s="21" customFormat="1" ht="15.75" thickBot="1">
      <c r="A14" s="710" t="s">
        <v>756</v>
      </c>
      <c r="B14" s="1045" t="s">
        <v>964</v>
      </c>
      <c r="C14" s="206">
        <f>'[1]EU CCyB1'!C14</f>
        <v>106</v>
      </c>
      <c r="D14" s="206">
        <f>'[1]EU CCyB1'!D14</f>
        <v>0</v>
      </c>
      <c r="E14" s="206">
        <f>'[1]EU CCyB1'!E14</f>
        <v>0</v>
      </c>
      <c r="F14" s="206">
        <f>'[1]EU CCyB1'!F14</f>
        <v>0</v>
      </c>
      <c r="G14" s="206">
        <f>'[1]EU CCyB1'!G14</f>
        <v>0</v>
      </c>
      <c r="H14" s="206">
        <f>'[1]EU CCyB1'!H14</f>
        <v>106</v>
      </c>
      <c r="I14" s="206">
        <f>'[1]EU CCyB1'!I14</f>
        <v>4</v>
      </c>
      <c r="J14" s="206">
        <f>'[1]EU CCyB1'!J14</f>
        <v>0</v>
      </c>
      <c r="K14" s="206">
        <f>'[1]EU CCyB1'!K14</f>
        <v>0</v>
      </c>
      <c r="L14" s="206">
        <f>'[1]EU CCyB1'!L14</f>
        <v>4</v>
      </c>
      <c r="M14" s="206">
        <f>'[1]EU CCyB1'!M14</f>
        <v>50</v>
      </c>
      <c r="N14" s="1056">
        <f>'[1]EU CCyB1'!N14</f>
        <v>0.56999999999999995</v>
      </c>
      <c r="O14" s="1056">
        <f>'[1]EU CCyB1'!O14</f>
        <v>0</v>
      </c>
      <c r="P14" s="187"/>
    </row>
    <row r="15" spans="1:16" s="21" customFormat="1" ht="15.75" thickBot="1">
      <c r="A15" s="813" t="s">
        <v>757</v>
      </c>
      <c r="B15" s="1045" t="s">
        <v>965</v>
      </c>
      <c r="C15" s="206">
        <f>'[1]EU CCyB1'!C15</f>
        <v>88</v>
      </c>
      <c r="D15" s="206">
        <f>'[1]EU CCyB1'!D15</f>
        <v>0</v>
      </c>
      <c r="E15" s="206">
        <f>'[1]EU CCyB1'!E15</f>
        <v>0</v>
      </c>
      <c r="F15" s="206">
        <f>'[1]EU CCyB1'!F15</f>
        <v>0</v>
      </c>
      <c r="G15" s="206">
        <f>'[1]EU CCyB1'!G15</f>
        <v>0</v>
      </c>
      <c r="H15" s="206">
        <f>'[1]EU CCyB1'!H15</f>
        <v>88</v>
      </c>
      <c r="I15" s="206">
        <f>'[1]EU CCyB1'!I15</f>
        <v>4</v>
      </c>
      <c r="J15" s="206">
        <f>'[1]EU CCyB1'!J15</f>
        <v>0</v>
      </c>
      <c r="K15" s="206">
        <f>'[1]EU CCyB1'!K15</f>
        <v>0</v>
      </c>
      <c r="L15" s="206">
        <f>'[1]EU CCyB1'!L15</f>
        <v>4</v>
      </c>
      <c r="M15" s="206">
        <f>'[1]EU CCyB1'!M15</f>
        <v>50</v>
      </c>
      <c r="N15" s="1056">
        <f>'[1]EU CCyB1'!N15</f>
        <v>0.51</v>
      </c>
      <c r="O15" s="1056">
        <f>'[1]EU CCyB1'!O15</f>
        <v>0.5</v>
      </c>
      <c r="P15" s="187"/>
    </row>
    <row r="16" spans="1:16" s="21" customFormat="1" ht="15.75" thickBot="1">
      <c r="A16" s="813" t="s">
        <v>758</v>
      </c>
      <c r="B16" s="1045" t="s">
        <v>972</v>
      </c>
      <c r="C16" s="206">
        <f>'[1]EU CCyB1'!C16</f>
        <v>55</v>
      </c>
      <c r="D16" s="206">
        <f>'[1]EU CCyB1'!D16</f>
        <v>0</v>
      </c>
      <c r="E16" s="206">
        <f>'[1]EU CCyB1'!E16</f>
        <v>0</v>
      </c>
      <c r="F16" s="206">
        <f>'[1]EU CCyB1'!F16</f>
        <v>0</v>
      </c>
      <c r="G16" s="206">
        <f>'[1]EU CCyB1'!G16</f>
        <v>0</v>
      </c>
      <c r="H16" s="206">
        <f>'[1]EU CCyB1'!H16</f>
        <v>55</v>
      </c>
      <c r="I16" s="206">
        <f>'[1]EU CCyB1'!I16</f>
        <v>1</v>
      </c>
      <c r="J16" s="206">
        <f>'[1]EU CCyB1'!J16</f>
        <v>0</v>
      </c>
      <c r="K16" s="206">
        <f>'[1]EU CCyB1'!K16</f>
        <v>0</v>
      </c>
      <c r="L16" s="206">
        <f>'[1]EU CCyB1'!L16</f>
        <v>1</v>
      </c>
      <c r="M16" s="206">
        <f>'[1]EU CCyB1'!M16</f>
        <v>13</v>
      </c>
      <c r="N16" s="1056">
        <f>'[1]EU CCyB1'!N16</f>
        <v>0.12</v>
      </c>
      <c r="O16" s="1056">
        <f>'[1]EU CCyB1'!O16</f>
        <v>0.75</v>
      </c>
      <c r="P16" s="187"/>
    </row>
    <row r="17" spans="1:16" s="21" customFormat="1" ht="15.75" thickBot="1">
      <c r="A17" s="813" t="s">
        <v>759</v>
      </c>
      <c r="B17" s="1045" t="s">
        <v>953</v>
      </c>
      <c r="C17" s="206">
        <f>'[1]EU CCyB1'!C17</f>
        <v>51</v>
      </c>
      <c r="D17" s="206">
        <f>'[1]EU CCyB1'!D17</f>
        <v>0</v>
      </c>
      <c r="E17" s="206">
        <f>'[1]EU CCyB1'!E17</f>
        <v>0</v>
      </c>
      <c r="F17" s="206">
        <f>'[1]EU CCyB1'!F17</f>
        <v>0</v>
      </c>
      <c r="G17" s="206">
        <f>'[1]EU CCyB1'!G17</f>
        <v>0</v>
      </c>
      <c r="H17" s="206">
        <f>'[1]EU CCyB1'!H17</f>
        <v>51</v>
      </c>
      <c r="I17" s="206">
        <f>'[1]EU CCyB1'!I17</f>
        <v>0</v>
      </c>
      <c r="J17" s="206">
        <f>'[1]EU CCyB1'!J17</f>
        <v>0</v>
      </c>
      <c r="K17" s="206">
        <f>'[1]EU CCyB1'!K17</f>
        <v>0</v>
      </c>
      <c r="L17" s="206">
        <f>'[1]EU CCyB1'!L17</f>
        <v>0</v>
      </c>
      <c r="M17" s="206">
        <f>'[1]EU CCyB1'!M17</f>
        <v>0</v>
      </c>
      <c r="N17" s="1056">
        <f>'[1]EU CCyB1'!N17</f>
        <v>0.06</v>
      </c>
      <c r="O17" s="1056">
        <f>'[1]EU CCyB1'!O17</f>
        <v>0</v>
      </c>
      <c r="P17" s="187"/>
    </row>
    <row r="18" spans="1:16" s="21" customFormat="1" ht="15.75" thickBot="1">
      <c r="A18" s="813" t="s">
        <v>760</v>
      </c>
      <c r="B18" s="1045" t="s">
        <v>961</v>
      </c>
      <c r="C18" s="206">
        <f>'[1]EU CCyB1'!C18</f>
        <v>47</v>
      </c>
      <c r="D18" s="206">
        <f>'[1]EU CCyB1'!D18</f>
        <v>0</v>
      </c>
      <c r="E18" s="206">
        <f>'[1]EU CCyB1'!E18</f>
        <v>0</v>
      </c>
      <c r="F18" s="206">
        <f>'[1]EU CCyB1'!F18</f>
        <v>0</v>
      </c>
      <c r="G18" s="206">
        <f>'[1]EU CCyB1'!G18</f>
        <v>0</v>
      </c>
      <c r="H18" s="206">
        <f>'[1]EU CCyB1'!H18</f>
        <v>47</v>
      </c>
      <c r="I18" s="206">
        <f>'[1]EU CCyB1'!I18</f>
        <v>0</v>
      </c>
      <c r="J18" s="206">
        <f>'[1]EU CCyB1'!J18</f>
        <v>0</v>
      </c>
      <c r="K18" s="206">
        <f>'[1]EU CCyB1'!K18</f>
        <v>0</v>
      </c>
      <c r="L18" s="206">
        <f>'[1]EU CCyB1'!L18</f>
        <v>0</v>
      </c>
      <c r="M18" s="206">
        <f>'[1]EU CCyB1'!M18</f>
        <v>0</v>
      </c>
      <c r="N18" s="1056">
        <f>'[1]EU CCyB1'!N18</f>
        <v>0.06</v>
      </c>
      <c r="O18" s="1056">
        <f>'[1]EU CCyB1'!O18</f>
        <v>2.5</v>
      </c>
      <c r="P18" s="187"/>
    </row>
    <row r="19" spans="1:16" s="21" customFormat="1" ht="15.75" thickBot="1">
      <c r="A19" s="813" t="s">
        <v>761</v>
      </c>
      <c r="B19" s="1045" t="s">
        <v>955</v>
      </c>
      <c r="C19" s="206">
        <f>'[1]EU CCyB1'!C19</f>
        <v>44</v>
      </c>
      <c r="D19" s="206">
        <f>'[1]EU CCyB1'!D19</f>
        <v>0</v>
      </c>
      <c r="E19" s="206">
        <f>'[1]EU CCyB1'!E19</f>
        <v>0</v>
      </c>
      <c r="F19" s="206">
        <f>'[1]EU CCyB1'!F19</f>
        <v>0</v>
      </c>
      <c r="G19" s="206">
        <f>'[1]EU CCyB1'!G19</f>
        <v>0</v>
      </c>
      <c r="H19" s="206">
        <f>'[1]EU CCyB1'!H19</f>
        <v>44</v>
      </c>
      <c r="I19" s="206">
        <f>'[1]EU CCyB1'!I19</f>
        <v>3</v>
      </c>
      <c r="J19" s="206">
        <f>'[1]EU CCyB1'!J19</f>
        <v>0</v>
      </c>
      <c r="K19" s="206">
        <f>'[1]EU CCyB1'!K19</f>
        <v>0</v>
      </c>
      <c r="L19" s="206">
        <f>'[1]EU CCyB1'!L19</f>
        <v>3</v>
      </c>
      <c r="M19" s="206">
        <f>'[1]EU CCyB1'!M19</f>
        <v>38</v>
      </c>
      <c r="N19" s="1056">
        <f>'[1]EU CCyB1'!N19</f>
        <v>0.42</v>
      </c>
      <c r="O19" s="1056">
        <f>'[1]EU CCyB1'!O19</f>
        <v>0</v>
      </c>
      <c r="P19" s="187"/>
    </row>
    <row r="20" spans="1:16" s="21" customFormat="1" ht="15.75" thickBot="1">
      <c r="A20" s="813" t="s">
        <v>762</v>
      </c>
      <c r="B20" s="1045" t="s">
        <v>957</v>
      </c>
      <c r="C20" s="206">
        <f>'[1]EU CCyB1'!C20</f>
        <v>42</v>
      </c>
      <c r="D20" s="206">
        <f>'[1]EU CCyB1'!D20</f>
        <v>0</v>
      </c>
      <c r="E20" s="206">
        <f>'[1]EU CCyB1'!E20</f>
        <v>0</v>
      </c>
      <c r="F20" s="206">
        <f>'[1]EU CCyB1'!F20</f>
        <v>0</v>
      </c>
      <c r="G20" s="206">
        <f>'[1]EU CCyB1'!G20</f>
        <v>0</v>
      </c>
      <c r="H20" s="206">
        <f>'[1]EU CCyB1'!H20</f>
        <v>42</v>
      </c>
      <c r="I20" s="206">
        <f>'[1]EU CCyB1'!I20</f>
        <v>3</v>
      </c>
      <c r="J20" s="206">
        <f>'[1]EU CCyB1'!J20</f>
        <v>0</v>
      </c>
      <c r="K20" s="206">
        <f>'[1]EU CCyB1'!K20</f>
        <v>0</v>
      </c>
      <c r="L20" s="206">
        <f>'[1]EU CCyB1'!L20</f>
        <v>3</v>
      </c>
      <c r="M20" s="206">
        <f>'[1]EU CCyB1'!M20</f>
        <v>38</v>
      </c>
      <c r="N20" s="1056">
        <f>'[1]EU CCyB1'!N20</f>
        <v>0.41</v>
      </c>
      <c r="O20" s="1056">
        <f>'[1]EU CCyB1'!O20</f>
        <v>0.5</v>
      </c>
      <c r="P20" s="187"/>
    </row>
    <row r="21" spans="1:16" s="21" customFormat="1" ht="15.75" thickBot="1">
      <c r="A21" s="813" t="s">
        <v>763</v>
      </c>
      <c r="B21" s="1045" t="s">
        <v>960</v>
      </c>
      <c r="C21" s="206">
        <f>'[1]EU CCyB1'!C21</f>
        <v>33</v>
      </c>
      <c r="D21" s="206">
        <f>'[1]EU CCyB1'!D21</f>
        <v>0</v>
      </c>
      <c r="E21" s="206">
        <f>'[1]EU CCyB1'!E21</f>
        <v>0</v>
      </c>
      <c r="F21" s="206">
        <f>'[1]EU CCyB1'!F21</f>
        <v>0</v>
      </c>
      <c r="G21" s="206">
        <f>'[1]EU CCyB1'!G21</f>
        <v>0</v>
      </c>
      <c r="H21" s="206">
        <f>'[1]EU CCyB1'!H21</f>
        <v>33</v>
      </c>
      <c r="I21" s="206">
        <f>'[1]EU CCyB1'!I21</f>
        <v>0</v>
      </c>
      <c r="J21" s="206">
        <f>'[1]EU CCyB1'!J21</f>
        <v>0</v>
      </c>
      <c r="K21" s="206">
        <f>'[1]EU CCyB1'!K21</f>
        <v>0</v>
      </c>
      <c r="L21" s="206">
        <f>'[1]EU CCyB1'!L21</f>
        <v>0</v>
      </c>
      <c r="M21" s="206">
        <f>'[1]EU CCyB1'!M21</f>
        <v>0</v>
      </c>
      <c r="N21" s="1056">
        <f>'[1]EU CCyB1'!N21</f>
        <v>0.05</v>
      </c>
      <c r="O21" s="1056">
        <f>'[1]EU CCyB1'!O21</f>
        <v>0</v>
      </c>
      <c r="P21" s="187"/>
    </row>
    <row r="22" spans="1:16" s="21" customFormat="1" ht="15.75" thickBot="1">
      <c r="A22" s="813" t="s">
        <v>764</v>
      </c>
      <c r="B22" s="1045" t="s">
        <v>954</v>
      </c>
      <c r="C22" s="206">
        <f>'[1]EU CCyB1'!C22</f>
        <v>27</v>
      </c>
      <c r="D22" s="206">
        <f>'[1]EU CCyB1'!D22</f>
        <v>0</v>
      </c>
      <c r="E22" s="206">
        <f>'[1]EU CCyB1'!E22</f>
        <v>0</v>
      </c>
      <c r="F22" s="206">
        <f>'[1]EU CCyB1'!F22</f>
        <v>0</v>
      </c>
      <c r="G22" s="206">
        <f>'[1]EU CCyB1'!G22</f>
        <v>9.1557849999999998</v>
      </c>
      <c r="H22" s="206">
        <f>'[1]EU CCyB1'!H22</f>
        <v>36.155785000000002</v>
      </c>
      <c r="I22" s="206">
        <f>'[1]EU CCyB1'!I22</f>
        <v>3</v>
      </c>
      <c r="J22" s="206">
        <f>'[1]EU CCyB1'!J22</f>
        <v>0</v>
      </c>
      <c r="K22" s="206">
        <f>'[1]EU CCyB1'!K22</f>
        <v>1</v>
      </c>
      <c r="L22" s="206">
        <f>'[1]EU CCyB1'!L22</f>
        <v>3</v>
      </c>
      <c r="M22" s="206">
        <f>'[1]EU CCyB1'!M22</f>
        <v>38</v>
      </c>
      <c r="N22" s="1056">
        <f>'[1]EU CCyB1'!N22</f>
        <v>0.49</v>
      </c>
      <c r="O22" s="1056">
        <f>'[1]EU CCyB1'!O22</f>
        <v>0.5</v>
      </c>
      <c r="P22" s="187"/>
    </row>
    <row r="23" spans="1:16" s="21" customFormat="1" ht="15.75" thickBot="1">
      <c r="A23" s="813" t="s">
        <v>765</v>
      </c>
      <c r="B23" s="1045" t="s">
        <v>963</v>
      </c>
      <c r="C23" s="206">
        <f>'[1]EU CCyB1'!C23</f>
        <v>26</v>
      </c>
      <c r="D23" s="206">
        <f>'[1]EU CCyB1'!D23</f>
        <v>0</v>
      </c>
      <c r="E23" s="206">
        <f>'[1]EU CCyB1'!E23</f>
        <v>0</v>
      </c>
      <c r="F23" s="206">
        <f>'[1]EU CCyB1'!F23</f>
        <v>0</v>
      </c>
      <c r="G23" s="206">
        <f>'[1]EU CCyB1'!G23</f>
        <v>0</v>
      </c>
      <c r="H23" s="206">
        <f>'[1]EU CCyB1'!H23</f>
        <v>26</v>
      </c>
      <c r="I23" s="206">
        <f>'[1]EU CCyB1'!I23</f>
        <v>1</v>
      </c>
      <c r="J23" s="206">
        <f>'[1]EU CCyB1'!J23</f>
        <v>0</v>
      </c>
      <c r="K23" s="206">
        <f>'[1]EU CCyB1'!K23</f>
        <v>0</v>
      </c>
      <c r="L23" s="206">
        <f>'[1]EU CCyB1'!L23</f>
        <v>1</v>
      </c>
      <c r="M23" s="206">
        <f>'[1]EU CCyB1'!M23</f>
        <v>13</v>
      </c>
      <c r="N23" s="1056">
        <f>'[1]EU CCyB1'!N23</f>
        <v>0.2</v>
      </c>
      <c r="O23" s="1056">
        <f>'[1]EU CCyB1'!O23</f>
        <v>1</v>
      </c>
      <c r="P23" s="187"/>
    </row>
    <row r="24" spans="1:16" s="21" customFormat="1" ht="15.75" thickBot="1">
      <c r="A24" s="813" t="s">
        <v>766</v>
      </c>
      <c r="B24" s="1045" t="s">
        <v>959</v>
      </c>
      <c r="C24" s="206">
        <f>'[1]EU CCyB1'!C24</f>
        <v>24</v>
      </c>
      <c r="D24" s="206">
        <f>'[1]EU CCyB1'!D24</f>
        <v>0</v>
      </c>
      <c r="E24" s="206">
        <f>'[1]EU CCyB1'!E24</f>
        <v>0</v>
      </c>
      <c r="F24" s="206">
        <f>'[1]EU CCyB1'!F24</f>
        <v>0</v>
      </c>
      <c r="G24" s="206">
        <f>'[1]EU CCyB1'!G24</f>
        <v>0</v>
      </c>
      <c r="H24" s="206">
        <f>'[1]EU CCyB1'!H24</f>
        <v>24</v>
      </c>
      <c r="I24" s="206">
        <f>'[1]EU CCyB1'!I24</f>
        <v>2</v>
      </c>
      <c r="J24" s="206">
        <f>'[1]EU CCyB1'!J24</f>
        <v>0</v>
      </c>
      <c r="K24" s="206">
        <f>'[1]EU CCyB1'!K24</f>
        <v>0</v>
      </c>
      <c r="L24" s="206">
        <f>'[1]EU CCyB1'!L24</f>
        <v>2</v>
      </c>
      <c r="M24" s="206">
        <f>'[1]EU CCyB1'!M24</f>
        <v>25</v>
      </c>
      <c r="N24" s="1056">
        <f>'[1]EU CCyB1'!N24</f>
        <v>0.24</v>
      </c>
      <c r="O24" s="1056">
        <f>'[1]EU CCyB1'!O24</f>
        <v>0</v>
      </c>
      <c r="P24" s="187"/>
    </row>
    <row r="25" spans="1:16" s="21" customFormat="1" ht="15.75" thickBot="1">
      <c r="A25" s="813" t="s">
        <v>767</v>
      </c>
      <c r="B25" s="1045" t="s">
        <v>974</v>
      </c>
      <c r="C25" s="206">
        <f>'[1]EU CCyB1'!C25</f>
        <v>19</v>
      </c>
      <c r="D25" s="206">
        <f>'[1]EU CCyB1'!D25</f>
        <v>0</v>
      </c>
      <c r="E25" s="206">
        <f>'[1]EU CCyB1'!E25</f>
        <v>0</v>
      </c>
      <c r="F25" s="206">
        <f>'[1]EU CCyB1'!F25</f>
        <v>0</v>
      </c>
      <c r="G25" s="206">
        <f>'[1]EU CCyB1'!G25</f>
        <v>0</v>
      </c>
      <c r="H25" s="206">
        <f>'[1]EU CCyB1'!H25</f>
        <v>19</v>
      </c>
      <c r="I25" s="206">
        <f>'[1]EU CCyB1'!I25</f>
        <v>0</v>
      </c>
      <c r="J25" s="206">
        <f>'[1]EU CCyB1'!J25</f>
        <v>0</v>
      </c>
      <c r="K25" s="206">
        <f>'[1]EU CCyB1'!K25</f>
        <v>0</v>
      </c>
      <c r="L25" s="206">
        <f>'[1]EU CCyB1'!L25</f>
        <v>0</v>
      </c>
      <c r="M25" s="206">
        <f>'[1]EU CCyB1'!M25</f>
        <v>0</v>
      </c>
      <c r="N25" s="1056">
        <f>'[1]EU CCyB1'!N25</f>
        <v>0.04</v>
      </c>
      <c r="O25" s="1056">
        <f>'[1]EU CCyB1'!O25</f>
        <v>0</v>
      </c>
      <c r="P25" s="187"/>
    </row>
    <row r="26" spans="1:16" s="21" customFormat="1" ht="15.75" thickBot="1">
      <c r="A26" s="813" t="s">
        <v>768</v>
      </c>
      <c r="B26" s="1045" t="s">
        <v>1454</v>
      </c>
      <c r="C26" s="206">
        <f>'[1]EU CCyB1'!C26</f>
        <v>18</v>
      </c>
      <c r="D26" s="206">
        <f>'[1]EU CCyB1'!D26</f>
        <v>0</v>
      </c>
      <c r="E26" s="206">
        <f>'[1]EU CCyB1'!E26</f>
        <v>0</v>
      </c>
      <c r="F26" s="206">
        <f>'[1]EU CCyB1'!F26</f>
        <v>0</v>
      </c>
      <c r="G26" s="206">
        <f>'[1]EU CCyB1'!G26</f>
        <v>0</v>
      </c>
      <c r="H26" s="206">
        <f>'[1]EU CCyB1'!H26</f>
        <v>18</v>
      </c>
      <c r="I26" s="206">
        <f>'[1]EU CCyB1'!I26</f>
        <v>1</v>
      </c>
      <c r="J26" s="206">
        <f>'[1]EU CCyB1'!J26</f>
        <v>0</v>
      </c>
      <c r="K26" s="206">
        <f>'[1]EU CCyB1'!K26</f>
        <v>0</v>
      </c>
      <c r="L26" s="206">
        <f>'[1]EU CCyB1'!L26</f>
        <v>1</v>
      </c>
      <c r="M26" s="206">
        <f>'[1]EU CCyB1'!M26</f>
        <v>13</v>
      </c>
      <c r="N26" s="1056">
        <f>'[1]EU CCyB1'!N26</f>
        <v>0.17</v>
      </c>
      <c r="O26" s="1056">
        <f>'[1]EU CCyB1'!O26</f>
        <v>0</v>
      </c>
      <c r="P26" s="187"/>
    </row>
    <row r="27" spans="1:16" s="21" customFormat="1" ht="15.75" thickBot="1">
      <c r="A27" s="813" t="s">
        <v>769</v>
      </c>
      <c r="B27" s="1045" t="s">
        <v>968</v>
      </c>
      <c r="C27" s="206">
        <f>'[1]EU CCyB1'!C27</f>
        <v>16</v>
      </c>
      <c r="D27" s="206">
        <f>'[1]EU CCyB1'!D27</f>
        <v>0</v>
      </c>
      <c r="E27" s="206">
        <f>'[1]EU CCyB1'!E27</f>
        <v>0</v>
      </c>
      <c r="F27" s="206">
        <f>'[1]EU CCyB1'!F27</f>
        <v>0</v>
      </c>
      <c r="G27" s="206">
        <f>'[1]EU CCyB1'!G27</f>
        <v>0</v>
      </c>
      <c r="H27" s="206">
        <f>'[1]EU CCyB1'!H27</f>
        <v>16</v>
      </c>
      <c r="I27" s="206">
        <f>'[1]EU CCyB1'!I27</f>
        <v>0</v>
      </c>
      <c r="J27" s="206">
        <f>'[1]EU CCyB1'!J27</f>
        <v>0</v>
      </c>
      <c r="K27" s="206">
        <f>'[1]EU CCyB1'!K27</f>
        <v>0</v>
      </c>
      <c r="L27" s="206">
        <f>'[1]EU CCyB1'!L27</f>
        <v>0</v>
      </c>
      <c r="M27" s="206">
        <f>'[1]EU CCyB1'!M27</f>
        <v>0</v>
      </c>
      <c r="N27" s="1056">
        <f>'[1]EU CCyB1'!N27</f>
        <v>0.06</v>
      </c>
      <c r="O27" s="1056">
        <f>'[1]EU CCyB1'!O27</f>
        <v>0</v>
      </c>
      <c r="P27" s="187"/>
    </row>
    <row r="28" spans="1:16" s="21" customFormat="1" ht="15.75" thickBot="1">
      <c r="A28" s="813" t="s">
        <v>770</v>
      </c>
      <c r="B28" s="1045" t="s">
        <v>956</v>
      </c>
      <c r="C28" s="206">
        <f>'[1]EU CCyB1'!C28</f>
        <v>15</v>
      </c>
      <c r="D28" s="206">
        <f>'[1]EU CCyB1'!D28</f>
        <v>0</v>
      </c>
      <c r="E28" s="206">
        <f>'[1]EU CCyB1'!E28</f>
        <v>0</v>
      </c>
      <c r="F28" s="206">
        <f>'[1]EU CCyB1'!F28</f>
        <v>0</v>
      </c>
      <c r="G28" s="206">
        <f>'[1]EU CCyB1'!G28</f>
        <v>0</v>
      </c>
      <c r="H28" s="206">
        <f>'[1]EU CCyB1'!H28</f>
        <v>15</v>
      </c>
      <c r="I28" s="206">
        <f>'[1]EU CCyB1'!I28</f>
        <v>1</v>
      </c>
      <c r="J28" s="206">
        <f>'[1]EU CCyB1'!J28</f>
        <v>0</v>
      </c>
      <c r="K28" s="206">
        <f>'[1]EU CCyB1'!K28</f>
        <v>0</v>
      </c>
      <c r="L28" s="206">
        <f>'[1]EU CCyB1'!L28</f>
        <v>1</v>
      </c>
      <c r="M28" s="206">
        <f>'[1]EU CCyB1'!M28</f>
        <v>13</v>
      </c>
      <c r="N28" s="1056">
        <f>'[1]EU CCyB1'!N28</f>
        <v>0.11</v>
      </c>
      <c r="O28" s="1056">
        <f>'[1]EU CCyB1'!O28</f>
        <v>0</v>
      </c>
      <c r="P28" s="187"/>
    </row>
    <row r="29" spans="1:16" s="21" customFormat="1" ht="15.75" thickBot="1">
      <c r="A29" s="813" t="s">
        <v>771</v>
      </c>
      <c r="B29" s="1045" t="s">
        <v>967</v>
      </c>
      <c r="C29" s="206">
        <f>'[1]EU CCyB1'!C29</f>
        <v>12</v>
      </c>
      <c r="D29" s="206">
        <f>'[1]EU CCyB1'!D29</f>
        <v>0</v>
      </c>
      <c r="E29" s="206">
        <f>'[1]EU CCyB1'!E29</f>
        <v>0</v>
      </c>
      <c r="F29" s="206">
        <f>'[1]EU CCyB1'!F29</f>
        <v>0</v>
      </c>
      <c r="G29" s="206">
        <f>'[1]EU CCyB1'!G29</f>
        <v>0</v>
      </c>
      <c r="H29" s="206">
        <f>'[1]EU CCyB1'!H29</f>
        <v>12</v>
      </c>
      <c r="I29" s="206">
        <f>'[1]EU CCyB1'!I29</f>
        <v>1</v>
      </c>
      <c r="J29" s="206">
        <f>'[1]EU CCyB1'!J29</f>
        <v>0</v>
      </c>
      <c r="K29" s="206">
        <f>'[1]EU CCyB1'!K29</f>
        <v>0</v>
      </c>
      <c r="L29" s="206">
        <f>'[1]EU CCyB1'!L29</f>
        <v>1</v>
      </c>
      <c r="M29" s="206">
        <f>'[1]EU CCyB1'!M29</f>
        <v>13</v>
      </c>
      <c r="N29" s="1056">
        <f>'[1]EU CCyB1'!N29</f>
        <v>0.14000000000000001</v>
      </c>
      <c r="O29" s="1056">
        <f>'[1]EU CCyB1'!O29</f>
        <v>0</v>
      </c>
      <c r="P29" s="187"/>
    </row>
    <row r="30" spans="1:16" s="1030" customFormat="1" ht="15.75" thickBot="1">
      <c r="A30" s="813" t="s">
        <v>772</v>
      </c>
      <c r="B30" s="1045" t="s">
        <v>966</v>
      </c>
      <c r="C30" s="206">
        <f>'[1]EU CCyB1'!C30</f>
        <v>10</v>
      </c>
      <c r="D30" s="206">
        <f>'[1]EU CCyB1'!D30</f>
        <v>0</v>
      </c>
      <c r="E30" s="206">
        <f>'[1]EU CCyB1'!E30</f>
        <v>0</v>
      </c>
      <c r="F30" s="206">
        <f>'[1]EU CCyB1'!F30</f>
        <v>0</v>
      </c>
      <c r="G30" s="206">
        <f>'[1]EU CCyB1'!G30</f>
        <v>0</v>
      </c>
      <c r="H30" s="206">
        <f>'[1]EU CCyB1'!H30</f>
        <v>10</v>
      </c>
      <c r="I30" s="206">
        <f>'[1]EU CCyB1'!I30</f>
        <v>1</v>
      </c>
      <c r="J30" s="206">
        <f>'[1]EU CCyB1'!J30</f>
        <v>0</v>
      </c>
      <c r="K30" s="206">
        <f>'[1]EU CCyB1'!K30</f>
        <v>0</v>
      </c>
      <c r="L30" s="206">
        <f>'[1]EU CCyB1'!L30</f>
        <v>1</v>
      </c>
      <c r="M30" s="206">
        <f>'[1]EU CCyB1'!M30</f>
        <v>13</v>
      </c>
      <c r="N30" s="1056">
        <f>'[1]EU CCyB1'!N30</f>
        <v>0.17</v>
      </c>
      <c r="O30" s="1056">
        <f>'[1]EU CCyB1'!O30</f>
        <v>0</v>
      </c>
      <c r="P30" s="187"/>
    </row>
    <row r="31" spans="1:16" s="1030" customFormat="1" ht="15.75" thickBot="1">
      <c r="A31" s="813" t="s">
        <v>773</v>
      </c>
      <c r="B31" s="1045" t="s">
        <v>1455</v>
      </c>
      <c r="C31" s="206">
        <f>'[1]EU CCyB1'!C31</f>
        <v>9</v>
      </c>
      <c r="D31" s="206">
        <f>'[1]EU CCyB1'!D31</f>
        <v>0</v>
      </c>
      <c r="E31" s="206">
        <f>'[1]EU CCyB1'!E31</f>
        <v>0</v>
      </c>
      <c r="F31" s="206">
        <f>'[1]EU CCyB1'!F31</f>
        <v>0</v>
      </c>
      <c r="G31" s="206">
        <f>'[1]EU CCyB1'!G31</f>
        <v>0</v>
      </c>
      <c r="H31" s="206">
        <f>'[1]EU CCyB1'!H31</f>
        <v>9</v>
      </c>
      <c r="I31" s="206">
        <f>'[1]EU CCyB1'!I31</f>
        <v>0</v>
      </c>
      <c r="J31" s="206">
        <f>'[1]EU CCyB1'!J31</f>
        <v>0</v>
      </c>
      <c r="K31" s="206">
        <f>'[1]EU CCyB1'!K31</f>
        <v>0</v>
      </c>
      <c r="L31" s="206">
        <f>'[1]EU CCyB1'!L31</f>
        <v>0</v>
      </c>
      <c r="M31" s="206">
        <f>'[1]EU CCyB1'!M31</f>
        <v>0</v>
      </c>
      <c r="N31" s="1056">
        <f>'[1]EU CCyB1'!N31</f>
        <v>0.01</v>
      </c>
      <c r="O31" s="1056">
        <f>'[1]EU CCyB1'!O31</f>
        <v>0</v>
      </c>
      <c r="P31" s="187"/>
    </row>
    <row r="32" spans="1:16" s="21" customFormat="1" ht="15.75" thickBot="1">
      <c r="A32" s="813" t="s">
        <v>774</v>
      </c>
      <c r="B32" s="1045" t="s">
        <v>958</v>
      </c>
      <c r="C32" s="206">
        <f>'[1]EU CCyB1'!C32</f>
        <v>7</v>
      </c>
      <c r="D32" s="206">
        <f>'[1]EU CCyB1'!D32</f>
        <v>0</v>
      </c>
      <c r="E32" s="206">
        <f>'[1]EU CCyB1'!E32</f>
        <v>0</v>
      </c>
      <c r="F32" s="206">
        <f>'[1]EU CCyB1'!F32</f>
        <v>0</v>
      </c>
      <c r="G32" s="206">
        <f>'[1]EU CCyB1'!G32</f>
        <v>0</v>
      </c>
      <c r="H32" s="206">
        <f>'[1]EU CCyB1'!H32</f>
        <v>7</v>
      </c>
      <c r="I32" s="206">
        <f>'[1]EU CCyB1'!I32</f>
        <v>1</v>
      </c>
      <c r="J32" s="206">
        <f>'[1]EU CCyB1'!J32</f>
        <v>0</v>
      </c>
      <c r="K32" s="206">
        <f>'[1]EU CCyB1'!K32</f>
        <v>0</v>
      </c>
      <c r="L32" s="206">
        <f>'[1]EU CCyB1'!L32</f>
        <v>1</v>
      </c>
      <c r="M32" s="206">
        <f>'[1]EU CCyB1'!M32</f>
        <v>13</v>
      </c>
      <c r="N32" s="1056">
        <f>'[1]EU CCyB1'!N32</f>
        <v>0.11</v>
      </c>
      <c r="O32" s="1056">
        <f>'[1]EU CCyB1'!O32</f>
        <v>0.5</v>
      </c>
      <c r="P32" s="187"/>
    </row>
    <row r="33" spans="1:16" s="21" customFormat="1" ht="15.75" thickBot="1">
      <c r="A33" s="813" t="s">
        <v>775</v>
      </c>
      <c r="B33" s="1045" t="s">
        <v>973</v>
      </c>
      <c r="C33" s="206">
        <f>'[1]EU CCyB1'!C33</f>
        <v>7</v>
      </c>
      <c r="D33" s="206">
        <f>'[1]EU CCyB1'!D33</f>
        <v>0</v>
      </c>
      <c r="E33" s="206">
        <f>'[1]EU CCyB1'!E33</f>
        <v>0</v>
      </c>
      <c r="F33" s="206">
        <f>'[1]EU CCyB1'!F33</f>
        <v>0</v>
      </c>
      <c r="G33" s="206">
        <f>'[1]EU CCyB1'!G33</f>
        <v>0</v>
      </c>
      <c r="H33" s="206">
        <f>'[1]EU CCyB1'!H33</f>
        <v>7</v>
      </c>
      <c r="I33" s="206">
        <f>'[1]EU CCyB1'!I33</f>
        <v>0</v>
      </c>
      <c r="J33" s="206">
        <f>'[1]EU CCyB1'!J33</f>
        <v>0</v>
      </c>
      <c r="K33" s="206">
        <f>'[1]EU CCyB1'!K33</f>
        <v>0</v>
      </c>
      <c r="L33" s="206">
        <f>'[1]EU CCyB1'!L33</f>
        <v>0</v>
      </c>
      <c r="M33" s="206">
        <f>'[1]EU CCyB1'!M33</f>
        <v>0</v>
      </c>
      <c r="N33" s="1056">
        <f>'[1]EU CCyB1'!N33</f>
        <v>0.02</v>
      </c>
      <c r="O33" s="1056">
        <f>'[1]EU CCyB1'!O33</f>
        <v>0</v>
      </c>
      <c r="P33" s="187"/>
    </row>
    <row r="34" spans="1:16" s="21" customFormat="1" ht="15.75" thickBot="1">
      <c r="A34" s="813" t="s">
        <v>776</v>
      </c>
      <c r="B34" s="1045" t="s">
        <v>1036</v>
      </c>
      <c r="C34" s="206">
        <f>'[1]EU CCyB1'!C34</f>
        <v>6</v>
      </c>
      <c r="D34" s="206">
        <f>'[1]EU CCyB1'!D34</f>
        <v>0</v>
      </c>
      <c r="E34" s="206">
        <f>'[1]EU CCyB1'!E34</f>
        <v>0</v>
      </c>
      <c r="F34" s="206">
        <f>'[1]EU CCyB1'!F34</f>
        <v>0</v>
      </c>
      <c r="G34" s="206">
        <f>'[1]EU CCyB1'!G34</f>
        <v>0</v>
      </c>
      <c r="H34" s="206">
        <f>'[1]EU CCyB1'!H34</f>
        <v>6</v>
      </c>
      <c r="I34" s="206">
        <f>'[1]EU CCyB1'!I34</f>
        <v>0</v>
      </c>
      <c r="J34" s="206">
        <f>'[1]EU CCyB1'!J34</f>
        <v>0</v>
      </c>
      <c r="K34" s="206">
        <f>'[1]EU CCyB1'!K34</f>
        <v>0</v>
      </c>
      <c r="L34" s="206">
        <f>'[1]EU CCyB1'!L34</f>
        <v>0</v>
      </c>
      <c r="M34" s="206">
        <f>'[1]EU CCyB1'!M34</f>
        <v>0</v>
      </c>
      <c r="N34" s="1056">
        <f>'[1]EU CCyB1'!N34</f>
        <v>0.06</v>
      </c>
      <c r="O34" s="1056">
        <f>'[1]EU CCyB1'!O34</f>
        <v>0</v>
      </c>
      <c r="P34" s="187"/>
    </row>
    <row r="35" spans="1:16" s="21" customFormat="1" ht="15.75" thickBot="1">
      <c r="A35" s="813" t="s">
        <v>777</v>
      </c>
      <c r="B35" s="1045" t="s">
        <v>971</v>
      </c>
      <c r="C35" s="206">
        <f>'[1]EU CCyB1'!C35</f>
        <v>5</v>
      </c>
      <c r="D35" s="206">
        <f>'[1]EU CCyB1'!D35</f>
        <v>0</v>
      </c>
      <c r="E35" s="206">
        <f>'[1]EU CCyB1'!E35</f>
        <v>0</v>
      </c>
      <c r="F35" s="206">
        <f>'[1]EU CCyB1'!F35</f>
        <v>0</v>
      </c>
      <c r="G35" s="206">
        <f>'[1]EU CCyB1'!G35</f>
        <v>0</v>
      </c>
      <c r="H35" s="206">
        <f>'[1]EU CCyB1'!H35</f>
        <v>5</v>
      </c>
      <c r="I35" s="206">
        <f>'[1]EU CCyB1'!I35</f>
        <v>0</v>
      </c>
      <c r="J35" s="206">
        <f>'[1]EU CCyB1'!J35</f>
        <v>0</v>
      </c>
      <c r="K35" s="206">
        <f>'[1]EU CCyB1'!K35</f>
        <v>0</v>
      </c>
      <c r="L35" s="206">
        <f>'[1]EU CCyB1'!L35</f>
        <v>0</v>
      </c>
      <c r="M35" s="206">
        <f>'[1]EU CCyB1'!M35</f>
        <v>0</v>
      </c>
      <c r="N35" s="1056">
        <f>'[1]EU CCyB1'!N35</f>
        <v>0.02</v>
      </c>
      <c r="O35" s="1056">
        <f>'[1]EU CCyB1'!O35</f>
        <v>0</v>
      </c>
      <c r="P35" s="187"/>
    </row>
    <row r="36" spans="1:16" s="1030" customFormat="1" ht="15.75" thickBot="1">
      <c r="A36" s="813" t="s">
        <v>778</v>
      </c>
      <c r="B36" s="1045" t="s">
        <v>969</v>
      </c>
      <c r="C36" s="206">
        <f>'[1]EU CCyB1'!C36</f>
        <v>4</v>
      </c>
      <c r="D36" s="206">
        <f>'[1]EU CCyB1'!D36</f>
        <v>0</v>
      </c>
      <c r="E36" s="206">
        <f>'[1]EU CCyB1'!E36</f>
        <v>0</v>
      </c>
      <c r="F36" s="206">
        <f>'[1]EU CCyB1'!F36</f>
        <v>0</v>
      </c>
      <c r="G36" s="206">
        <f>'[1]EU CCyB1'!G36</f>
        <v>0</v>
      </c>
      <c r="H36" s="206">
        <f>'[1]EU CCyB1'!H36</f>
        <v>4</v>
      </c>
      <c r="I36" s="206">
        <f>'[1]EU CCyB1'!I36</f>
        <v>0</v>
      </c>
      <c r="J36" s="206">
        <f>'[1]EU CCyB1'!J36</f>
        <v>0</v>
      </c>
      <c r="K36" s="206">
        <f>'[1]EU CCyB1'!K36</f>
        <v>0</v>
      </c>
      <c r="L36" s="206">
        <f>'[1]EU CCyB1'!L36</f>
        <v>0</v>
      </c>
      <c r="M36" s="206">
        <f>'[1]EU CCyB1'!M36</f>
        <v>0</v>
      </c>
      <c r="N36" s="1056">
        <f>'[1]EU CCyB1'!N36</f>
        <v>0.02</v>
      </c>
      <c r="O36" s="1056">
        <f>'[1]EU CCyB1'!O36</f>
        <v>0</v>
      </c>
      <c r="P36" s="187"/>
    </row>
    <row r="37" spans="1:16" s="21" customFormat="1" ht="15.75" thickBot="1">
      <c r="A37" s="813" t="s">
        <v>779</v>
      </c>
      <c r="B37" s="1045" t="s">
        <v>1223</v>
      </c>
      <c r="C37" s="206">
        <f>'[1]EU CCyB1'!C37</f>
        <v>3</v>
      </c>
      <c r="D37" s="206">
        <f>'[1]EU CCyB1'!D37</f>
        <v>0</v>
      </c>
      <c r="E37" s="206">
        <f>'[1]EU CCyB1'!E37</f>
        <v>0</v>
      </c>
      <c r="F37" s="206">
        <f>'[1]EU CCyB1'!F37</f>
        <v>0</v>
      </c>
      <c r="G37" s="206">
        <f>'[1]EU CCyB1'!G37</f>
        <v>0</v>
      </c>
      <c r="H37" s="206">
        <f>'[1]EU CCyB1'!H37</f>
        <v>3</v>
      </c>
      <c r="I37" s="206">
        <f>'[1]EU CCyB1'!I37</f>
        <v>0</v>
      </c>
      <c r="J37" s="206">
        <f>'[1]EU CCyB1'!J37</f>
        <v>0</v>
      </c>
      <c r="K37" s="206">
        <f>'[1]EU CCyB1'!K37</f>
        <v>0</v>
      </c>
      <c r="L37" s="206">
        <f>'[1]EU CCyB1'!L37</f>
        <v>0</v>
      </c>
      <c r="M37" s="206">
        <f>'[1]EU CCyB1'!M37</f>
        <v>0</v>
      </c>
      <c r="N37" s="1056">
        <f>'[1]EU CCyB1'!N37</f>
        <v>4.6728699999999999E-5</v>
      </c>
      <c r="O37" s="1056">
        <f>'[1]EU CCyB1'!O37</f>
        <v>0</v>
      </c>
      <c r="P37" s="187"/>
    </row>
    <row r="38" spans="1:16" s="21" customFormat="1" ht="15.75" thickBot="1">
      <c r="A38" s="813" t="s">
        <v>780</v>
      </c>
      <c r="B38" s="1045" t="s">
        <v>970</v>
      </c>
      <c r="C38" s="206">
        <f>'[1]EU CCyB1'!C38</f>
        <v>2</v>
      </c>
      <c r="D38" s="206">
        <f>'[1]EU CCyB1'!D38</f>
        <v>0</v>
      </c>
      <c r="E38" s="206">
        <f>'[1]EU CCyB1'!E38</f>
        <v>0</v>
      </c>
      <c r="F38" s="206">
        <f>'[1]EU CCyB1'!F38</f>
        <v>0</v>
      </c>
      <c r="G38" s="206">
        <f>'[1]EU CCyB1'!G38</f>
        <v>0</v>
      </c>
      <c r="H38" s="206">
        <f>'[1]EU CCyB1'!H38</f>
        <v>2</v>
      </c>
      <c r="I38" s="206">
        <f>'[1]EU CCyB1'!I38</f>
        <v>0</v>
      </c>
      <c r="J38" s="206">
        <f>'[1]EU CCyB1'!J38</f>
        <v>0</v>
      </c>
      <c r="K38" s="206">
        <f>'[1]EU CCyB1'!K38</f>
        <v>0</v>
      </c>
      <c r="L38" s="206">
        <f>'[1]EU CCyB1'!L38</f>
        <v>0</v>
      </c>
      <c r="M38" s="206">
        <f>'[1]EU CCyB1'!M38</f>
        <v>0</v>
      </c>
      <c r="N38" s="1056">
        <f>'[1]EU CCyB1'!N38</f>
        <v>0.01</v>
      </c>
      <c r="O38" s="1056">
        <f>'[1]EU CCyB1'!O38</f>
        <v>0</v>
      </c>
      <c r="P38" s="187"/>
    </row>
    <row r="39" spans="1:16" s="21" customFormat="1" ht="15.75" thickBot="1">
      <c r="A39" s="813" t="s">
        <v>781</v>
      </c>
      <c r="B39" s="1045" t="s">
        <v>975</v>
      </c>
      <c r="C39" s="206">
        <f>'[1]EU CCyB1'!C39</f>
        <v>2</v>
      </c>
      <c r="D39" s="206">
        <f>'[1]EU CCyB1'!D39</f>
        <v>0</v>
      </c>
      <c r="E39" s="206">
        <f>'[1]EU CCyB1'!E39</f>
        <v>0</v>
      </c>
      <c r="F39" s="206">
        <f>'[1]EU CCyB1'!F39</f>
        <v>0</v>
      </c>
      <c r="G39" s="206">
        <f>'[1]EU CCyB1'!G39</f>
        <v>0</v>
      </c>
      <c r="H39" s="206">
        <f>'[1]EU CCyB1'!H39</f>
        <v>2</v>
      </c>
      <c r="I39" s="206">
        <f>'[1]EU CCyB1'!I39</f>
        <v>0</v>
      </c>
      <c r="J39" s="206">
        <f>'[1]EU CCyB1'!J39</f>
        <v>0</v>
      </c>
      <c r="K39" s="206">
        <f>'[1]EU CCyB1'!K39</f>
        <v>0</v>
      </c>
      <c r="L39" s="206">
        <f>'[1]EU CCyB1'!L39</f>
        <v>0</v>
      </c>
      <c r="M39" s="206">
        <f>'[1]EU CCyB1'!M39</f>
        <v>0</v>
      </c>
      <c r="N39" s="1056">
        <f>'[1]EU CCyB1'!N39</f>
        <v>0.01</v>
      </c>
      <c r="O39" s="1056">
        <f>'[1]EU CCyB1'!O39</f>
        <v>0</v>
      </c>
      <c r="P39" s="187"/>
    </row>
    <row r="40" spans="1:16" s="21" customFormat="1" ht="15.75" thickBot="1">
      <c r="A40" s="813" t="s">
        <v>1456</v>
      </c>
      <c r="B40" s="1045" t="s">
        <v>962</v>
      </c>
      <c r="C40" s="206">
        <f>'[1]EU CCyB1'!C40</f>
        <v>1</v>
      </c>
      <c r="D40" s="206">
        <f>'[1]EU CCyB1'!D40</f>
        <v>0</v>
      </c>
      <c r="E40" s="206">
        <f>'[1]EU CCyB1'!E40</f>
        <v>0</v>
      </c>
      <c r="F40" s="206">
        <f>'[1]EU CCyB1'!F40</f>
        <v>0</v>
      </c>
      <c r="G40" s="206">
        <f>'[1]EU CCyB1'!G40</f>
        <v>0</v>
      </c>
      <c r="H40" s="206">
        <f>'[1]EU CCyB1'!H40</f>
        <v>1</v>
      </c>
      <c r="I40" s="206">
        <f>'[1]EU CCyB1'!I40</f>
        <v>0</v>
      </c>
      <c r="J40" s="206">
        <f>'[1]EU CCyB1'!J40</f>
        <v>0</v>
      </c>
      <c r="K40" s="206">
        <f>'[1]EU CCyB1'!K40</f>
        <v>0</v>
      </c>
      <c r="L40" s="206">
        <f>'[1]EU CCyB1'!L40</f>
        <v>0</v>
      </c>
      <c r="M40" s="206">
        <f>'[1]EU CCyB1'!M40</f>
        <v>0</v>
      </c>
      <c r="N40" s="1056">
        <f>'[1]EU CCyB1'!N40</f>
        <v>0.01</v>
      </c>
      <c r="O40" s="1056">
        <f>'[1]EU CCyB1'!O40</f>
        <v>2</v>
      </c>
      <c r="P40" s="187"/>
    </row>
    <row r="41" spans="1:16" s="21" customFormat="1" ht="36" customHeight="1" thickBot="1">
      <c r="A41" s="1037" t="s">
        <v>1457</v>
      </c>
      <c r="B41" s="1046" t="s">
        <v>1128</v>
      </c>
      <c r="C41" s="207">
        <f>'[1]EU CCyB1'!C41</f>
        <v>12</v>
      </c>
      <c r="D41" s="207">
        <f>'[1]EU CCyB1'!D41</f>
        <v>0</v>
      </c>
      <c r="E41" s="207">
        <f>'[1]EU CCyB1'!E41</f>
        <v>0</v>
      </c>
      <c r="F41" s="207">
        <f>'[1]EU CCyB1'!F41</f>
        <v>0</v>
      </c>
      <c r="G41" s="207">
        <f>'[1]EU CCyB1'!G41</f>
        <v>0</v>
      </c>
      <c r="H41" s="207">
        <f>'[1]EU CCyB1'!H41</f>
        <v>12</v>
      </c>
      <c r="I41" s="207">
        <f>'[1]EU CCyB1'!I41</f>
        <v>2.183685999999966</v>
      </c>
      <c r="J41" s="207">
        <f>'[1]EU CCyB1'!J41</f>
        <v>0</v>
      </c>
      <c r="K41" s="207">
        <f>'[1]EU CCyB1'!K41</f>
        <v>0</v>
      </c>
      <c r="L41" s="207">
        <f>'[1]EU CCyB1'!L41</f>
        <v>3</v>
      </c>
      <c r="M41" s="207">
        <f>'[1]EU CCyB1'!M41</f>
        <v>38</v>
      </c>
      <c r="N41" s="1057">
        <f>'[1]EU CCyB1'!N41</f>
        <v>0.12</v>
      </c>
      <c r="O41" s="1058" t="str">
        <f>'[1]EU CCyB1'!O41</f>
        <v>0, 0.5, 1, 1.5, 2, 2.5</v>
      </c>
      <c r="P41" s="187"/>
    </row>
    <row r="42" spans="1:16" s="21" customFormat="1" ht="15.75" thickBot="1">
      <c r="A42" s="712" t="s">
        <v>782</v>
      </c>
      <c r="B42" s="715" t="s">
        <v>35</v>
      </c>
      <c r="C42" s="210">
        <f>'[1]EU CCyB1'!C42</f>
        <v>12089</v>
      </c>
      <c r="D42" s="210">
        <f>'[1]EU CCyB1'!D42</f>
        <v>0</v>
      </c>
      <c r="E42" s="210">
        <f>'[1]EU CCyB1'!E42</f>
        <v>0</v>
      </c>
      <c r="F42" s="210">
        <f>'[1]EU CCyB1'!F42</f>
        <v>0</v>
      </c>
      <c r="G42" s="210">
        <f>'[1]EU CCyB1'!G42</f>
        <v>9.1557849999999998</v>
      </c>
      <c r="H42" s="210">
        <f>'[1]EU CCyB1'!H42</f>
        <v>12098.155785000001</v>
      </c>
      <c r="I42" s="210">
        <f>'[1]EU CCyB1'!I42</f>
        <v>690.18368599999997</v>
      </c>
      <c r="J42" s="210">
        <f>'[1]EU CCyB1'!J42</f>
        <v>0</v>
      </c>
      <c r="K42" s="210">
        <f>'[1]EU CCyB1'!K42</f>
        <v>1</v>
      </c>
      <c r="L42" s="210">
        <f>'[1]EU CCyB1'!L42</f>
        <v>691</v>
      </c>
      <c r="M42" s="837">
        <f>'[1]EU CCyB1'!M42</f>
        <v>8638</v>
      </c>
      <c r="N42" s="1059">
        <f>'[1]EU CCyB1'!N42</f>
        <v>100</v>
      </c>
      <c r="O42" s="1060"/>
      <c r="P42" s="16"/>
    </row>
    <row r="43" spans="1:16" s="21" customFormat="1" ht="15.75" thickBot="1">
      <c r="A43" s="15"/>
      <c r="B43" s="15"/>
      <c r="C43" s="15"/>
      <c r="D43" s="15"/>
      <c r="E43" s="15"/>
      <c r="F43" s="15"/>
      <c r="G43" s="15"/>
      <c r="H43" s="15"/>
      <c r="I43" s="15"/>
      <c r="J43" s="15"/>
      <c r="K43" s="15"/>
      <c r="L43" s="15"/>
      <c r="M43" s="15"/>
      <c r="N43" s="211"/>
      <c r="O43" s="211"/>
      <c r="P43" s="15"/>
    </row>
    <row r="44" spans="1:16" s="21" customFormat="1" ht="62.25" customHeight="1" thickBot="1">
      <c r="A44" s="106"/>
      <c r="B44" s="212" t="s">
        <v>990</v>
      </c>
      <c r="C44" s="1160" t="s">
        <v>1554</v>
      </c>
      <c r="D44" s="1161"/>
      <c r="E44" s="1161"/>
      <c r="F44" s="1161"/>
      <c r="G44" s="1161"/>
      <c r="H44" s="1161"/>
      <c r="I44" s="1161"/>
      <c r="J44" s="1161"/>
      <c r="K44" s="1161"/>
      <c r="L44" s="1161"/>
      <c r="M44" s="1161"/>
      <c r="N44" s="1161"/>
      <c r="O44" s="1162"/>
      <c r="P44" s="106"/>
    </row>
    <row r="45" spans="1:16" s="21" customFormat="1" ht="15">
      <c r="A45" s="15"/>
      <c r="B45" s="15"/>
      <c r="C45" s="15"/>
      <c r="D45" s="15"/>
      <c r="E45" s="15"/>
      <c r="F45" s="15"/>
      <c r="G45" s="15"/>
      <c r="H45" s="15"/>
      <c r="I45" s="15"/>
      <c r="J45" s="15"/>
      <c r="K45" s="15"/>
      <c r="L45" s="15"/>
      <c r="M45" s="15"/>
      <c r="N45" s="211"/>
      <c r="O45" s="211"/>
      <c r="P45" s="15"/>
    </row>
    <row r="46" spans="1:16" s="21" customFormat="1" ht="15">
      <c r="A46" s="15"/>
      <c r="B46" s="15"/>
      <c r="C46" s="15"/>
      <c r="D46" s="15"/>
      <c r="E46" s="15"/>
      <c r="F46" s="15"/>
      <c r="G46" s="15"/>
      <c r="H46" s="15"/>
      <c r="I46" s="15"/>
      <c r="J46" s="15"/>
      <c r="K46" s="15"/>
      <c r="L46" s="15"/>
      <c r="M46" s="15"/>
      <c r="N46" s="211"/>
      <c r="O46" s="211"/>
      <c r="P46" s="15"/>
    </row>
    <row r="47" spans="1:16" s="21" customFormat="1" ht="15.75" thickBot="1">
      <c r="A47" s="15"/>
      <c r="B47" s="15"/>
      <c r="C47" s="15"/>
      <c r="D47" s="15"/>
      <c r="E47" s="15"/>
      <c r="F47" s="15"/>
      <c r="G47" s="15"/>
      <c r="H47" s="15"/>
      <c r="I47" s="15"/>
      <c r="J47" s="15"/>
      <c r="K47" s="15"/>
      <c r="L47" s="15"/>
      <c r="M47" s="15"/>
      <c r="N47" s="211"/>
      <c r="O47" s="211"/>
      <c r="P47" s="15"/>
    </row>
    <row r="48" spans="1:16" s="21" customFormat="1" ht="15.75" customHeight="1" thickBot="1">
      <c r="A48" s="1140">
        <v>44926</v>
      </c>
      <c r="B48" s="1141"/>
      <c r="C48" s="75" t="s">
        <v>3</v>
      </c>
      <c r="D48" s="75" t="s">
        <v>4</v>
      </c>
      <c r="E48" s="75" t="s">
        <v>5</v>
      </c>
      <c r="F48" s="75" t="s">
        <v>130</v>
      </c>
      <c r="G48" s="75" t="s">
        <v>127</v>
      </c>
      <c r="H48" s="75" t="s">
        <v>128</v>
      </c>
      <c r="I48" s="75" t="s">
        <v>129</v>
      </c>
      <c r="J48" s="75" t="s">
        <v>421</v>
      </c>
      <c r="K48" s="75" t="s">
        <v>731</v>
      </c>
      <c r="L48" s="75" t="s">
        <v>732</v>
      </c>
      <c r="M48" s="75" t="s">
        <v>733</v>
      </c>
      <c r="N48" s="197" t="s">
        <v>734</v>
      </c>
      <c r="O48" s="197" t="s">
        <v>735</v>
      </c>
      <c r="P48" s="15"/>
    </row>
    <row r="49" spans="1:16" s="21" customFormat="1" ht="23.25" customHeight="1" thickBot="1">
      <c r="A49" s="1142"/>
      <c r="B49" s="1143"/>
      <c r="C49" s="1146" t="s">
        <v>422</v>
      </c>
      <c r="D49" s="1147"/>
      <c r="E49" s="1146" t="s">
        <v>423</v>
      </c>
      <c r="F49" s="1147"/>
      <c r="G49" s="1148" t="s">
        <v>424</v>
      </c>
      <c r="H49" s="1148" t="s">
        <v>425</v>
      </c>
      <c r="I49" s="1150" t="s">
        <v>55</v>
      </c>
      <c r="J49" s="1151"/>
      <c r="K49" s="1151"/>
      <c r="L49" s="1152"/>
      <c r="M49" s="1153" t="s">
        <v>426</v>
      </c>
      <c r="N49" s="1155" t="s">
        <v>988</v>
      </c>
      <c r="O49" s="1155" t="s">
        <v>987</v>
      </c>
      <c r="P49" s="15"/>
    </row>
    <row r="50" spans="1:16" s="21" customFormat="1" ht="63.75" thickBot="1">
      <c r="A50" s="1142"/>
      <c r="B50" s="1143"/>
      <c r="C50" s="198" t="s">
        <v>427</v>
      </c>
      <c r="D50" s="198" t="s">
        <v>428</v>
      </c>
      <c r="E50" s="198" t="s">
        <v>429</v>
      </c>
      <c r="F50" s="198" t="s">
        <v>430</v>
      </c>
      <c r="G50" s="1149"/>
      <c r="H50" s="1149"/>
      <c r="I50" s="198" t="s">
        <v>431</v>
      </c>
      <c r="J50" s="198" t="s">
        <v>423</v>
      </c>
      <c r="K50" s="198" t="s">
        <v>432</v>
      </c>
      <c r="L50" s="199" t="s">
        <v>433</v>
      </c>
      <c r="M50" s="1154"/>
      <c r="N50" s="1156"/>
      <c r="O50" s="1156"/>
      <c r="P50" s="15"/>
    </row>
    <row r="51" spans="1:16" s="21" customFormat="1" ht="12" customHeight="1" thickBot="1">
      <c r="A51" s="1144"/>
      <c r="B51" s="1145"/>
      <c r="C51" s="114" t="s">
        <v>36</v>
      </c>
      <c r="D51" s="114" t="s">
        <v>36</v>
      </c>
      <c r="E51" s="114" t="s">
        <v>36</v>
      </c>
      <c r="F51" s="114" t="s">
        <v>36</v>
      </c>
      <c r="G51" s="114" t="s">
        <v>36</v>
      </c>
      <c r="H51" s="114" t="s">
        <v>36</v>
      </c>
      <c r="I51" s="114" t="s">
        <v>36</v>
      </c>
      <c r="J51" s="114" t="s">
        <v>36</v>
      </c>
      <c r="K51" s="114" t="s">
        <v>36</v>
      </c>
      <c r="L51" s="114" t="s">
        <v>36</v>
      </c>
      <c r="M51" s="114" t="s">
        <v>36</v>
      </c>
      <c r="N51" s="200" t="s">
        <v>976</v>
      </c>
      <c r="O51" s="200" t="s">
        <v>976</v>
      </c>
      <c r="P51" s="15"/>
    </row>
    <row r="52" spans="1:16" s="21" customFormat="1" ht="15.75" thickBot="1">
      <c r="A52" s="201" t="s">
        <v>751</v>
      </c>
      <c r="B52" s="202" t="s">
        <v>985</v>
      </c>
      <c r="C52" s="213"/>
      <c r="D52" s="214"/>
      <c r="E52" s="213"/>
      <c r="F52" s="213"/>
      <c r="G52" s="214"/>
      <c r="H52" s="213"/>
      <c r="I52" s="213"/>
      <c r="J52" s="214"/>
      <c r="K52" s="213"/>
      <c r="L52" s="213"/>
      <c r="M52" s="214"/>
      <c r="N52" s="215"/>
      <c r="O52" s="215"/>
      <c r="P52" s="15"/>
    </row>
    <row r="53" spans="1:16" s="21" customFormat="1" ht="15.75" thickBot="1">
      <c r="A53" s="813" t="s">
        <v>752</v>
      </c>
      <c r="B53" s="711" t="s">
        <v>949</v>
      </c>
      <c r="C53" s="713">
        <v>10864</v>
      </c>
      <c r="D53" s="714">
        <v>0</v>
      </c>
      <c r="E53" s="714">
        <v>0</v>
      </c>
      <c r="F53" s="714">
        <v>0</v>
      </c>
      <c r="G53" s="714">
        <v>0</v>
      </c>
      <c r="H53" s="713">
        <v>10864</v>
      </c>
      <c r="I53" s="713">
        <v>617</v>
      </c>
      <c r="J53" s="714">
        <v>0</v>
      </c>
      <c r="K53" s="714">
        <v>0</v>
      </c>
      <c r="L53" s="713">
        <v>617</v>
      </c>
      <c r="M53" s="713">
        <v>7713</v>
      </c>
      <c r="N53" s="1053">
        <v>89.978334000000004</v>
      </c>
      <c r="O53" s="1053">
        <v>0</v>
      </c>
      <c r="P53" s="187"/>
    </row>
    <row r="54" spans="1:16" s="21" customFormat="1" ht="15.75" thickBot="1">
      <c r="A54" s="813" t="s">
        <v>753</v>
      </c>
      <c r="B54" s="711" t="s">
        <v>950</v>
      </c>
      <c r="C54" s="713">
        <v>248</v>
      </c>
      <c r="D54" s="714">
        <v>0</v>
      </c>
      <c r="E54" s="714">
        <v>0</v>
      </c>
      <c r="F54" s="714">
        <v>0</v>
      </c>
      <c r="G54" s="714">
        <v>0</v>
      </c>
      <c r="H54" s="857">
        <v>248</v>
      </c>
      <c r="I54" s="857">
        <v>18</v>
      </c>
      <c r="J54" s="714">
        <v>0</v>
      </c>
      <c r="K54" s="714">
        <v>0</v>
      </c>
      <c r="L54" s="857">
        <v>18</v>
      </c>
      <c r="M54" s="857">
        <v>225</v>
      </c>
      <c r="N54" s="1053">
        <v>2.6677599999999999</v>
      </c>
      <c r="O54" s="1053">
        <v>0</v>
      </c>
      <c r="P54" s="187"/>
    </row>
    <row r="55" spans="1:16" s="21" customFormat="1" ht="15.75" thickBot="1">
      <c r="A55" s="813" t="s">
        <v>754</v>
      </c>
      <c r="B55" s="711" t="s">
        <v>951</v>
      </c>
      <c r="C55" s="713">
        <v>134</v>
      </c>
      <c r="D55" s="714">
        <v>0</v>
      </c>
      <c r="E55" s="714">
        <v>0</v>
      </c>
      <c r="F55" s="714">
        <v>0</v>
      </c>
      <c r="G55" s="714">
        <v>0</v>
      </c>
      <c r="H55" s="857">
        <v>134</v>
      </c>
      <c r="I55" s="857">
        <v>8</v>
      </c>
      <c r="J55" s="714">
        <v>0</v>
      </c>
      <c r="K55" s="714">
        <v>0</v>
      </c>
      <c r="L55" s="857">
        <v>8</v>
      </c>
      <c r="M55" s="857">
        <v>100</v>
      </c>
      <c r="N55" s="1053">
        <v>1.2119440000000001</v>
      </c>
      <c r="O55" s="1053">
        <v>1</v>
      </c>
      <c r="P55" s="187"/>
    </row>
    <row r="56" spans="1:16" s="21" customFormat="1" ht="15.75" thickBot="1">
      <c r="A56" s="813" t="s">
        <v>755</v>
      </c>
      <c r="B56" s="711" t="s">
        <v>964</v>
      </c>
      <c r="C56" s="713">
        <v>101</v>
      </c>
      <c r="D56" s="714">
        <v>0</v>
      </c>
      <c r="E56" s="714">
        <v>0</v>
      </c>
      <c r="F56" s="714">
        <v>0</v>
      </c>
      <c r="G56" s="714">
        <v>0</v>
      </c>
      <c r="H56" s="857">
        <v>101</v>
      </c>
      <c r="I56" s="857">
        <v>5</v>
      </c>
      <c r="J56" s="714">
        <v>0</v>
      </c>
      <c r="K56" s="714">
        <v>0</v>
      </c>
      <c r="L56" s="857">
        <v>5</v>
      </c>
      <c r="M56" s="857">
        <v>63</v>
      </c>
      <c r="N56" s="1053">
        <v>0.68219700000000005</v>
      </c>
      <c r="O56" s="1053">
        <v>0</v>
      </c>
      <c r="P56" s="187"/>
    </row>
    <row r="57" spans="1:16" s="21" customFormat="1" ht="15.75" thickBot="1">
      <c r="A57" s="813" t="s">
        <v>756</v>
      </c>
      <c r="B57" s="711" t="s">
        <v>1221</v>
      </c>
      <c r="C57" s="713">
        <v>92</v>
      </c>
      <c r="D57" s="714">
        <v>0</v>
      </c>
      <c r="E57" s="714">
        <v>0</v>
      </c>
      <c r="F57" s="714">
        <v>0</v>
      </c>
      <c r="G57" s="714">
        <v>0</v>
      </c>
      <c r="H57" s="857">
        <v>92</v>
      </c>
      <c r="I57" s="857">
        <v>6</v>
      </c>
      <c r="J57" s="714">
        <v>0</v>
      </c>
      <c r="K57" s="714">
        <v>0</v>
      </c>
      <c r="L57" s="857">
        <v>6</v>
      </c>
      <c r="M57" s="857">
        <v>75</v>
      </c>
      <c r="N57" s="1053">
        <v>0.94224700000000006</v>
      </c>
      <c r="O57" s="1053">
        <v>0</v>
      </c>
      <c r="P57" s="187"/>
    </row>
    <row r="58" spans="1:16" s="21" customFormat="1" ht="15.75" thickBot="1">
      <c r="A58" s="813" t="s">
        <v>757</v>
      </c>
      <c r="B58" s="711" t="s">
        <v>955</v>
      </c>
      <c r="C58" s="713">
        <v>63</v>
      </c>
      <c r="D58" s="714">
        <v>0</v>
      </c>
      <c r="E58" s="714">
        <v>0</v>
      </c>
      <c r="F58" s="714">
        <v>0</v>
      </c>
      <c r="G58" s="714">
        <v>0</v>
      </c>
      <c r="H58" s="857">
        <v>63</v>
      </c>
      <c r="I58" s="857">
        <v>4</v>
      </c>
      <c r="J58" s="714">
        <v>0</v>
      </c>
      <c r="K58" s="714">
        <v>0</v>
      </c>
      <c r="L58" s="857">
        <v>4</v>
      </c>
      <c r="M58" s="857">
        <v>50</v>
      </c>
      <c r="N58" s="1053">
        <v>0.60693700000000006</v>
      </c>
      <c r="O58" s="1053">
        <v>0</v>
      </c>
      <c r="P58" s="187"/>
    </row>
    <row r="59" spans="1:16" s="21" customFormat="1" ht="15.75" thickBot="1">
      <c r="A59" s="813" t="s">
        <v>758</v>
      </c>
      <c r="B59" s="711" t="s">
        <v>954</v>
      </c>
      <c r="C59" s="713">
        <v>45</v>
      </c>
      <c r="D59" s="714">
        <v>0</v>
      </c>
      <c r="E59" s="714">
        <v>0</v>
      </c>
      <c r="F59" s="714">
        <v>0</v>
      </c>
      <c r="G59" s="859">
        <v>12</v>
      </c>
      <c r="H59" s="857">
        <v>57</v>
      </c>
      <c r="I59" s="857">
        <v>4</v>
      </c>
      <c r="J59" s="714">
        <v>0</v>
      </c>
      <c r="K59" s="860">
        <v>1</v>
      </c>
      <c r="L59" s="857">
        <v>5</v>
      </c>
      <c r="M59" s="857">
        <v>63</v>
      </c>
      <c r="N59" s="1053">
        <v>0.70674500000000007</v>
      </c>
      <c r="O59" s="1053">
        <v>0.5</v>
      </c>
      <c r="P59" s="187"/>
    </row>
    <row r="60" spans="1:16" s="21" customFormat="1" ht="15.75" thickBot="1">
      <c r="A60" s="813" t="s">
        <v>759</v>
      </c>
      <c r="B60" s="711" t="s">
        <v>957</v>
      </c>
      <c r="C60" s="713">
        <v>42</v>
      </c>
      <c r="D60" s="714">
        <v>0</v>
      </c>
      <c r="E60" s="714">
        <v>0</v>
      </c>
      <c r="F60" s="714">
        <v>0</v>
      </c>
      <c r="G60" s="714">
        <v>0</v>
      </c>
      <c r="H60" s="857">
        <v>42</v>
      </c>
      <c r="I60" s="857">
        <v>3</v>
      </c>
      <c r="J60" s="714">
        <v>0</v>
      </c>
      <c r="K60" s="714">
        <v>0</v>
      </c>
      <c r="L60" s="857">
        <v>3</v>
      </c>
      <c r="M60" s="857">
        <v>38</v>
      </c>
      <c r="N60" s="1053">
        <v>0.41092799999999996</v>
      </c>
      <c r="O60" s="1053">
        <v>0</v>
      </c>
      <c r="P60" s="187"/>
    </row>
    <row r="61" spans="1:16" s="21" customFormat="1" ht="15.75" thickBot="1">
      <c r="A61" s="813" t="s">
        <v>760</v>
      </c>
      <c r="B61" s="711" t="s">
        <v>953</v>
      </c>
      <c r="C61" s="713">
        <v>42</v>
      </c>
      <c r="D61" s="714">
        <v>0</v>
      </c>
      <c r="E61" s="714">
        <v>0</v>
      </c>
      <c r="F61" s="714">
        <v>0</v>
      </c>
      <c r="G61" s="714">
        <v>0</v>
      </c>
      <c r="H61" s="857">
        <v>42</v>
      </c>
      <c r="I61" s="714">
        <v>0</v>
      </c>
      <c r="J61" s="714">
        <v>0</v>
      </c>
      <c r="K61" s="714">
        <v>0</v>
      </c>
      <c r="L61" s="714">
        <v>0</v>
      </c>
      <c r="M61" s="714">
        <v>0</v>
      </c>
      <c r="N61" s="1053">
        <v>5.4169999999999996E-2</v>
      </c>
      <c r="O61" s="1053">
        <v>0</v>
      </c>
      <c r="P61" s="187"/>
    </row>
    <row r="62" spans="1:16" s="21" customFormat="1" ht="15.75" thickBot="1">
      <c r="A62" s="813" t="s">
        <v>761</v>
      </c>
      <c r="B62" s="711" t="s">
        <v>965</v>
      </c>
      <c r="C62" s="713">
        <v>39</v>
      </c>
      <c r="D62" s="714">
        <v>0</v>
      </c>
      <c r="E62" s="714">
        <v>0</v>
      </c>
      <c r="F62" s="714">
        <v>0</v>
      </c>
      <c r="G62" s="714">
        <v>0</v>
      </c>
      <c r="H62" s="857">
        <v>39</v>
      </c>
      <c r="I62" s="857">
        <v>3</v>
      </c>
      <c r="J62" s="714">
        <v>0</v>
      </c>
      <c r="K62" s="714">
        <v>0</v>
      </c>
      <c r="L62" s="857">
        <v>3</v>
      </c>
      <c r="M62" s="857">
        <v>38</v>
      </c>
      <c r="N62" s="1053">
        <v>0.40495399999999998</v>
      </c>
      <c r="O62" s="1053">
        <v>0</v>
      </c>
      <c r="P62" s="187"/>
    </row>
    <row r="63" spans="1:16" s="21" customFormat="1" ht="15.75" thickBot="1">
      <c r="A63" s="813" t="s">
        <v>762</v>
      </c>
      <c r="B63" s="711" t="s">
        <v>972</v>
      </c>
      <c r="C63" s="713">
        <v>37</v>
      </c>
      <c r="D63" s="714">
        <v>0</v>
      </c>
      <c r="E63" s="714">
        <v>0</v>
      </c>
      <c r="F63" s="714">
        <v>0</v>
      </c>
      <c r="G63" s="714">
        <v>0</v>
      </c>
      <c r="H63" s="857">
        <v>37</v>
      </c>
      <c r="I63" s="857">
        <v>1</v>
      </c>
      <c r="J63" s="714">
        <v>0</v>
      </c>
      <c r="K63" s="714">
        <v>0</v>
      </c>
      <c r="L63" s="857">
        <v>1</v>
      </c>
      <c r="M63" s="857">
        <v>13</v>
      </c>
      <c r="N63" s="1053">
        <v>9.9384E-2</v>
      </c>
      <c r="O63" s="1053">
        <v>0</v>
      </c>
      <c r="P63" s="187"/>
    </row>
    <row r="64" spans="1:16" s="21" customFormat="1" ht="15.75" thickBot="1">
      <c r="A64" s="813" t="s">
        <v>763</v>
      </c>
      <c r="B64" s="711" t="s">
        <v>961</v>
      </c>
      <c r="C64" s="713">
        <v>25</v>
      </c>
      <c r="D64" s="714">
        <v>0</v>
      </c>
      <c r="E64" s="714">
        <v>0</v>
      </c>
      <c r="F64" s="714">
        <v>0</v>
      </c>
      <c r="G64" s="714">
        <v>0</v>
      </c>
      <c r="H64" s="857">
        <v>25</v>
      </c>
      <c r="I64" s="714">
        <v>0</v>
      </c>
      <c r="J64" s="714">
        <v>0</v>
      </c>
      <c r="K64" s="714">
        <v>0</v>
      </c>
      <c r="L64" s="714">
        <v>0</v>
      </c>
      <c r="M64" s="714">
        <v>0</v>
      </c>
      <c r="N64" s="1053">
        <v>3.1024999999999997E-2</v>
      </c>
      <c r="O64" s="1053">
        <v>2</v>
      </c>
      <c r="P64" s="187"/>
    </row>
    <row r="65" spans="1:16" s="21" customFormat="1" ht="15.75" thickBot="1">
      <c r="A65" s="813" t="s">
        <v>764</v>
      </c>
      <c r="B65" s="711" t="s">
        <v>1222</v>
      </c>
      <c r="C65" s="713">
        <v>24</v>
      </c>
      <c r="D65" s="714">
        <v>0</v>
      </c>
      <c r="E65" s="714">
        <v>0</v>
      </c>
      <c r="F65" s="714">
        <v>0</v>
      </c>
      <c r="G65" s="714">
        <v>0</v>
      </c>
      <c r="H65" s="857">
        <v>24</v>
      </c>
      <c r="I65" s="856">
        <v>2</v>
      </c>
      <c r="J65" s="714">
        <v>0</v>
      </c>
      <c r="K65" s="714">
        <v>0</v>
      </c>
      <c r="L65" s="856">
        <v>2</v>
      </c>
      <c r="M65" s="856">
        <v>25</v>
      </c>
      <c r="N65" s="1053">
        <v>0.24339600000000003</v>
      </c>
      <c r="O65" s="1053">
        <v>0</v>
      </c>
      <c r="P65" s="187"/>
    </row>
    <row r="66" spans="1:16" s="21" customFormat="1" ht="15.75" thickBot="1">
      <c r="A66" s="813" t="s">
        <v>765</v>
      </c>
      <c r="B66" s="711" t="s">
        <v>956</v>
      </c>
      <c r="C66" s="713">
        <v>18</v>
      </c>
      <c r="D66" s="714">
        <v>0</v>
      </c>
      <c r="E66" s="714">
        <v>0</v>
      </c>
      <c r="F66" s="714">
        <v>0</v>
      </c>
      <c r="G66" s="714">
        <v>0</v>
      </c>
      <c r="H66" s="857">
        <v>18</v>
      </c>
      <c r="I66" s="856">
        <v>1</v>
      </c>
      <c r="J66" s="714">
        <v>0</v>
      </c>
      <c r="K66" s="714">
        <v>0</v>
      </c>
      <c r="L66" s="856">
        <v>1</v>
      </c>
      <c r="M66" s="856">
        <v>13</v>
      </c>
      <c r="N66" s="1053">
        <v>0.140685</v>
      </c>
      <c r="O66" s="1053">
        <v>0</v>
      </c>
      <c r="P66" s="187"/>
    </row>
    <row r="67" spans="1:16" s="21" customFormat="1" ht="15.75" thickBot="1">
      <c r="A67" s="813" t="s">
        <v>766</v>
      </c>
      <c r="B67" s="711" t="s">
        <v>967</v>
      </c>
      <c r="C67" s="713">
        <v>12</v>
      </c>
      <c r="D67" s="714">
        <v>0</v>
      </c>
      <c r="E67" s="714">
        <v>0</v>
      </c>
      <c r="F67" s="714">
        <v>0</v>
      </c>
      <c r="G67" s="714">
        <v>0</v>
      </c>
      <c r="H67" s="857">
        <v>12</v>
      </c>
      <c r="I67" s="856">
        <v>1</v>
      </c>
      <c r="J67" s="714">
        <v>0</v>
      </c>
      <c r="K67" s="714">
        <v>0</v>
      </c>
      <c r="L67" s="856">
        <v>1</v>
      </c>
      <c r="M67" s="856">
        <v>13</v>
      </c>
      <c r="N67" s="1053">
        <v>0.141425</v>
      </c>
      <c r="O67" s="1053">
        <v>0</v>
      </c>
      <c r="P67" s="187"/>
    </row>
    <row r="68" spans="1:16" s="21" customFormat="1" ht="15.75" thickBot="1">
      <c r="A68" s="813" t="s">
        <v>767</v>
      </c>
      <c r="B68" s="711" t="s">
        <v>966</v>
      </c>
      <c r="C68" s="713">
        <v>10</v>
      </c>
      <c r="D68" s="714">
        <v>0</v>
      </c>
      <c r="E68" s="714">
        <v>0</v>
      </c>
      <c r="F68" s="714">
        <v>0</v>
      </c>
      <c r="G68" s="714">
        <v>0</v>
      </c>
      <c r="H68" s="857">
        <v>10</v>
      </c>
      <c r="I68" s="856">
        <v>1</v>
      </c>
      <c r="J68" s="714">
        <v>0</v>
      </c>
      <c r="K68" s="714">
        <v>0</v>
      </c>
      <c r="L68" s="856">
        <v>1</v>
      </c>
      <c r="M68" s="856">
        <v>13</v>
      </c>
      <c r="N68" s="1053">
        <v>0.17474400000000001</v>
      </c>
      <c r="O68" s="1053">
        <v>0</v>
      </c>
      <c r="P68" s="187"/>
    </row>
    <row r="69" spans="1:16" s="21" customFormat="1" ht="15.75" thickBot="1">
      <c r="A69" s="813" t="s">
        <v>768</v>
      </c>
      <c r="B69" s="711" t="s">
        <v>958</v>
      </c>
      <c r="C69" s="713">
        <v>7</v>
      </c>
      <c r="D69" s="714">
        <v>0</v>
      </c>
      <c r="E69" s="714">
        <v>0</v>
      </c>
      <c r="F69" s="714">
        <v>0</v>
      </c>
      <c r="G69" s="714">
        <v>0</v>
      </c>
      <c r="H69" s="857">
        <v>7</v>
      </c>
      <c r="I69" s="856">
        <v>1</v>
      </c>
      <c r="J69" s="714">
        <v>0</v>
      </c>
      <c r="K69" s="714">
        <v>0</v>
      </c>
      <c r="L69" s="856">
        <v>1</v>
      </c>
      <c r="M69" s="856">
        <v>13</v>
      </c>
      <c r="N69" s="1053">
        <v>0.11438</v>
      </c>
      <c r="O69" s="1053">
        <v>0.5</v>
      </c>
      <c r="P69" s="187"/>
    </row>
    <row r="70" spans="1:16" s="21" customFormat="1" ht="15.75" thickBot="1">
      <c r="A70" s="813" t="s">
        <v>769</v>
      </c>
      <c r="B70" s="711" t="s">
        <v>963</v>
      </c>
      <c r="C70" s="713">
        <v>7</v>
      </c>
      <c r="D70" s="714">
        <v>0</v>
      </c>
      <c r="E70" s="714">
        <v>0</v>
      </c>
      <c r="F70" s="714">
        <v>0</v>
      </c>
      <c r="G70" s="714">
        <v>0</v>
      </c>
      <c r="H70" s="857">
        <v>7</v>
      </c>
      <c r="I70" s="856">
        <v>1</v>
      </c>
      <c r="J70" s="714">
        <v>0</v>
      </c>
      <c r="K70" s="714">
        <v>0</v>
      </c>
      <c r="L70" s="856">
        <v>1</v>
      </c>
      <c r="M70" s="856">
        <v>13</v>
      </c>
      <c r="N70" s="1053">
        <v>0.110498</v>
      </c>
      <c r="O70" s="1053">
        <v>0</v>
      </c>
      <c r="P70" s="187"/>
    </row>
    <row r="71" spans="1:16" s="21" customFormat="1" ht="15.75" thickBot="1">
      <c r="A71" s="813" t="s">
        <v>770</v>
      </c>
      <c r="B71" s="711" t="s">
        <v>960</v>
      </c>
      <c r="C71" s="713">
        <v>7</v>
      </c>
      <c r="D71" s="714">
        <v>0</v>
      </c>
      <c r="E71" s="714">
        <v>0</v>
      </c>
      <c r="F71" s="714">
        <v>0</v>
      </c>
      <c r="G71" s="714">
        <v>0</v>
      </c>
      <c r="H71" s="857">
        <v>7</v>
      </c>
      <c r="I71" s="714">
        <v>0</v>
      </c>
      <c r="J71" s="714">
        <v>0</v>
      </c>
      <c r="K71" s="714">
        <v>0</v>
      </c>
      <c r="L71" s="714">
        <v>0</v>
      </c>
      <c r="M71" s="714">
        <v>0</v>
      </c>
      <c r="N71" s="1053">
        <v>1.8430999999999999E-2</v>
      </c>
      <c r="O71" s="1053">
        <v>0</v>
      </c>
      <c r="P71" s="187"/>
    </row>
    <row r="72" spans="1:16" s="21" customFormat="1" ht="15.75" thickBot="1">
      <c r="A72" s="813" t="s">
        <v>771</v>
      </c>
      <c r="B72" s="711" t="s">
        <v>1036</v>
      </c>
      <c r="C72" s="713">
        <v>7</v>
      </c>
      <c r="D72" s="714">
        <v>0</v>
      </c>
      <c r="E72" s="714">
        <v>0</v>
      </c>
      <c r="F72" s="714">
        <v>0</v>
      </c>
      <c r="G72" s="714">
        <v>0</v>
      </c>
      <c r="H72" s="857">
        <v>7</v>
      </c>
      <c r="I72" s="714">
        <v>0</v>
      </c>
      <c r="J72" s="714">
        <v>0</v>
      </c>
      <c r="K72" s="714">
        <v>0</v>
      </c>
      <c r="L72" s="714">
        <v>0</v>
      </c>
      <c r="M72" s="714">
        <v>0</v>
      </c>
      <c r="N72" s="1053">
        <v>7.2477E-2</v>
      </c>
      <c r="O72" s="1053">
        <v>0</v>
      </c>
      <c r="P72" s="187"/>
    </row>
    <row r="73" spans="1:16" s="21" customFormat="1" ht="15.75" thickBot="1">
      <c r="A73" s="813" t="s">
        <v>772</v>
      </c>
      <c r="B73" s="711" t="s">
        <v>968</v>
      </c>
      <c r="C73" s="713">
        <v>7</v>
      </c>
      <c r="D73" s="714">
        <v>0</v>
      </c>
      <c r="E73" s="714">
        <v>0</v>
      </c>
      <c r="F73" s="714">
        <v>0</v>
      </c>
      <c r="G73" s="714">
        <v>0</v>
      </c>
      <c r="H73" s="857">
        <v>7</v>
      </c>
      <c r="I73" s="714">
        <v>0</v>
      </c>
      <c r="J73" s="714">
        <v>0</v>
      </c>
      <c r="K73" s="714">
        <v>0</v>
      </c>
      <c r="L73" s="714">
        <v>0</v>
      </c>
      <c r="M73" s="714">
        <v>0</v>
      </c>
      <c r="N73" s="1053">
        <v>4.1910000000000003E-2</v>
      </c>
      <c r="O73" s="1053">
        <v>0</v>
      </c>
      <c r="P73" s="187"/>
    </row>
    <row r="74" spans="1:16" s="21" customFormat="1" ht="15.75" thickBot="1">
      <c r="A74" s="813" t="s">
        <v>773</v>
      </c>
      <c r="B74" s="711" t="s">
        <v>969</v>
      </c>
      <c r="C74" s="713">
        <v>4</v>
      </c>
      <c r="D74" s="714">
        <v>0</v>
      </c>
      <c r="E74" s="714">
        <v>0</v>
      </c>
      <c r="F74" s="714">
        <v>0</v>
      </c>
      <c r="G74" s="714">
        <v>0</v>
      </c>
      <c r="H74" s="857">
        <v>4</v>
      </c>
      <c r="I74" s="714">
        <v>0</v>
      </c>
      <c r="J74" s="714">
        <v>0</v>
      </c>
      <c r="K74" s="714">
        <v>0</v>
      </c>
      <c r="L74" s="714">
        <v>0</v>
      </c>
      <c r="M74" s="714">
        <v>0</v>
      </c>
      <c r="N74" s="1053">
        <v>2.8072999999999997E-2</v>
      </c>
      <c r="O74" s="1053">
        <v>0</v>
      </c>
      <c r="P74" s="187"/>
    </row>
    <row r="75" spans="1:16" s="21" customFormat="1" ht="15.75" thickBot="1">
      <c r="A75" s="813" t="s">
        <v>774</v>
      </c>
      <c r="B75" s="711" t="s">
        <v>971</v>
      </c>
      <c r="C75" s="713">
        <v>4</v>
      </c>
      <c r="D75" s="714">
        <v>0</v>
      </c>
      <c r="E75" s="714">
        <v>0</v>
      </c>
      <c r="F75" s="714">
        <v>0</v>
      </c>
      <c r="G75" s="714">
        <v>0</v>
      </c>
      <c r="H75" s="857">
        <v>4</v>
      </c>
      <c r="I75" s="714">
        <v>0</v>
      </c>
      <c r="J75" s="714">
        <v>0</v>
      </c>
      <c r="K75" s="714">
        <v>0</v>
      </c>
      <c r="L75" s="714">
        <v>0</v>
      </c>
      <c r="M75" s="714">
        <v>0</v>
      </c>
      <c r="N75" s="1053">
        <v>2.0698999999999999E-2</v>
      </c>
      <c r="O75" s="1053">
        <v>0</v>
      </c>
      <c r="P75" s="187"/>
    </row>
    <row r="76" spans="1:16" s="21" customFormat="1" ht="15.75" thickBot="1">
      <c r="A76" s="813" t="s">
        <v>775</v>
      </c>
      <c r="B76" s="711" t="s">
        <v>1223</v>
      </c>
      <c r="C76" s="713">
        <v>3</v>
      </c>
      <c r="D76" s="714">
        <v>0</v>
      </c>
      <c r="E76" s="714">
        <v>0</v>
      </c>
      <c r="F76" s="714">
        <v>0</v>
      </c>
      <c r="G76" s="714">
        <v>0</v>
      </c>
      <c r="H76" s="857">
        <v>3</v>
      </c>
      <c r="I76" s="714">
        <v>0</v>
      </c>
      <c r="J76" s="714">
        <v>0</v>
      </c>
      <c r="K76" s="714">
        <v>0</v>
      </c>
      <c r="L76" s="714">
        <v>0</v>
      </c>
      <c r="M76" s="714">
        <v>0</v>
      </c>
      <c r="N76" s="1053">
        <v>4.6649999999999999E-3</v>
      </c>
      <c r="O76" s="1053">
        <v>0</v>
      </c>
      <c r="P76" s="187"/>
    </row>
    <row r="77" spans="1:16" s="21" customFormat="1" ht="15.75" thickBot="1">
      <c r="A77" s="813" t="s">
        <v>776</v>
      </c>
      <c r="B77" s="711" t="s">
        <v>970</v>
      </c>
      <c r="C77" s="713">
        <v>2</v>
      </c>
      <c r="D77" s="714">
        <v>0</v>
      </c>
      <c r="E77" s="714">
        <v>0</v>
      </c>
      <c r="F77" s="714">
        <v>0</v>
      </c>
      <c r="G77" s="714">
        <v>0</v>
      </c>
      <c r="H77" s="857">
        <v>2</v>
      </c>
      <c r="I77" s="714">
        <v>0</v>
      </c>
      <c r="J77" s="714">
        <v>0</v>
      </c>
      <c r="K77" s="714">
        <v>0</v>
      </c>
      <c r="L77" s="714">
        <v>0</v>
      </c>
      <c r="M77" s="714">
        <v>0</v>
      </c>
      <c r="N77" s="1053">
        <v>2.2185E-2</v>
      </c>
      <c r="O77" s="1053">
        <v>0</v>
      </c>
      <c r="P77" s="187"/>
    </row>
    <row r="78" spans="1:16" s="21" customFormat="1" ht="15.75" thickBot="1">
      <c r="A78" s="813" t="s">
        <v>777</v>
      </c>
      <c r="B78" s="711" t="s">
        <v>973</v>
      </c>
      <c r="C78" s="713">
        <v>2</v>
      </c>
      <c r="D78" s="714">
        <v>0</v>
      </c>
      <c r="E78" s="714">
        <v>0</v>
      </c>
      <c r="F78" s="714">
        <v>0</v>
      </c>
      <c r="G78" s="714">
        <v>0</v>
      </c>
      <c r="H78" s="857">
        <v>2</v>
      </c>
      <c r="I78" s="714">
        <v>0</v>
      </c>
      <c r="J78" s="714">
        <v>0</v>
      </c>
      <c r="K78" s="714">
        <v>0</v>
      </c>
      <c r="L78" s="714">
        <v>0</v>
      </c>
      <c r="M78" s="714">
        <v>0</v>
      </c>
      <c r="N78" s="1053">
        <v>1.1873E-2</v>
      </c>
      <c r="O78" s="1053">
        <v>0</v>
      </c>
      <c r="P78" s="187"/>
    </row>
    <row r="79" spans="1:16" s="21" customFormat="1" ht="15.75" thickBot="1">
      <c r="A79" s="813" t="s">
        <v>778</v>
      </c>
      <c r="B79" s="711" t="s">
        <v>974</v>
      </c>
      <c r="C79" s="713">
        <v>2</v>
      </c>
      <c r="D79" s="714">
        <v>0</v>
      </c>
      <c r="E79" s="714">
        <v>0</v>
      </c>
      <c r="F79" s="714">
        <v>0</v>
      </c>
      <c r="G79" s="714">
        <v>0</v>
      </c>
      <c r="H79" s="857">
        <v>2</v>
      </c>
      <c r="I79" s="714">
        <v>0</v>
      </c>
      <c r="J79" s="714">
        <v>0</v>
      </c>
      <c r="K79" s="714">
        <v>0</v>
      </c>
      <c r="L79" s="714">
        <v>0</v>
      </c>
      <c r="M79" s="714">
        <v>0</v>
      </c>
      <c r="N79" s="1053">
        <v>2.0912E-2</v>
      </c>
      <c r="O79" s="1053">
        <v>0</v>
      </c>
      <c r="P79" s="187"/>
    </row>
    <row r="80" spans="1:16" s="21" customFormat="1" ht="15.75" thickBot="1">
      <c r="A80" s="813" t="s">
        <v>779</v>
      </c>
      <c r="B80" s="711" t="s">
        <v>975</v>
      </c>
      <c r="C80" s="713">
        <v>2</v>
      </c>
      <c r="D80" s="714">
        <v>0</v>
      </c>
      <c r="E80" s="714">
        <v>0</v>
      </c>
      <c r="F80" s="714">
        <v>0</v>
      </c>
      <c r="G80" s="714">
        <v>0</v>
      </c>
      <c r="H80" s="857">
        <v>2</v>
      </c>
      <c r="I80" s="714">
        <v>0</v>
      </c>
      <c r="J80" s="714">
        <v>0</v>
      </c>
      <c r="K80" s="714">
        <v>0</v>
      </c>
      <c r="L80" s="714">
        <v>0</v>
      </c>
      <c r="M80" s="714">
        <v>0</v>
      </c>
      <c r="N80" s="1053">
        <v>8.822E-3</v>
      </c>
      <c r="O80" s="1053">
        <v>0</v>
      </c>
      <c r="P80" s="187"/>
    </row>
    <row r="81" spans="1:16" s="21" customFormat="1" ht="15.75" thickBot="1">
      <c r="A81" s="813" t="s">
        <v>780</v>
      </c>
      <c r="B81" s="711" t="s">
        <v>962</v>
      </c>
      <c r="C81" s="713">
        <v>1</v>
      </c>
      <c r="D81" s="714">
        <v>0</v>
      </c>
      <c r="E81" s="714">
        <v>0</v>
      </c>
      <c r="F81" s="714">
        <v>0</v>
      </c>
      <c r="G81" s="714">
        <v>0</v>
      </c>
      <c r="H81" s="857">
        <v>1</v>
      </c>
      <c r="I81" s="714">
        <v>0</v>
      </c>
      <c r="J81" s="714">
        <v>0</v>
      </c>
      <c r="K81" s="714">
        <v>0</v>
      </c>
      <c r="L81" s="714">
        <v>0</v>
      </c>
      <c r="M81" s="714">
        <v>0</v>
      </c>
      <c r="N81" s="1053">
        <v>5.2380000000000005E-3</v>
      </c>
      <c r="O81" s="1053">
        <v>1</v>
      </c>
      <c r="P81" s="187"/>
    </row>
    <row r="82" spans="1:16" s="21" customFormat="1" ht="27.75" customHeight="1" thickBot="1">
      <c r="A82" s="813" t="s">
        <v>781</v>
      </c>
      <c r="B82" s="711" t="s">
        <v>1128</v>
      </c>
      <c r="C82" s="854">
        <v>93</v>
      </c>
      <c r="D82" s="855">
        <v>0</v>
      </c>
      <c r="E82" s="855">
        <v>0</v>
      </c>
      <c r="F82" s="855">
        <v>0</v>
      </c>
      <c r="G82" s="855">
        <v>0</v>
      </c>
      <c r="H82" s="858">
        <v>93</v>
      </c>
      <c r="I82" s="858">
        <v>9</v>
      </c>
      <c r="J82" s="855">
        <v>0</v>
      </c>
      <c r="K82" s="855">
        <v>0</v>
      </c>
      <c r="L82" s="858">
        <v>9</v>
      </c>
      <c r="M82" s="858">
        <v>113</v>
      </c>
      <c r="N82" s="1053">
        <v>1.0229620000000383</v>
      </c>
      <c r="O82" s="1054" t="s">
        <v>1220</v>
      </c>
      <c r="P82" s="187"/>
    </row>
    <row r="83" spans="1:16" s="21" customFormat="1" ht="15.75" thickBot="1">
      <c r="A83" s="1043" t="s">
        <v>782</v>
      </c>
      <c r="B83" s="1044" t="s">
        <v>35</v>
      </c>
      <c r="C83" s="852">
        <v>11944</v>
      </c>
      <c r="D83" s="853">
        <v>0</v>
      </c>
      <c r="E83" s="853">
        <v>0</v>
      </c>
      <c r="F83" s="853">
        <v>0</v>
      </c>
      <c r="G83" s="852">
        <v>12</v>
      </c>
      <c r="H83" s="852">
        <v>11956</v>
      </c>
      <c r="I83" s="852">
        <v>685</v>
      </c>
      <c r="J83" s="853">
        <v>0</v>
      </c>
      <c r="K83" s="852">
        <v>1</v>
      </c>
      <c r="L83" s="852">
        <v>686</v>
      </c>
      <c r="M83" s="883">
        <v>8575</v>
      </c>
      <c r="N83" s="1052">
        <v>100</v>
      </c>
      <c r="O83" s="814"/>
      <c r="P83" s="187"/>
    </row>
    <row r="84" spans="1:16" s="21" customFormat="1" ht="15.75" thickBot="1">
      <c r="A84" s="15"/>
      <c r="B84" s="15"/>
      <c r="C84" s="15"/>
      <c r="D84" s="15"/>
      <c r="E84" s="15"/>
      <c r="F84" s="15"/>
      <c r="G84" s="15"/>
      <c r="H84" s="15"/>
      <c r="I84" s="15"/>
      <c r="J84" s="15"/>
      <c r="K84" s="15"/>
      <c r="L84" s="15"/>
      <c r="M84" s="15"/>
      <c r="N84" s="211"/>
      <c r="O84" s="211"/>
      <c r="P84" s="15"/>
    </row>
    <row r="85" spans="1:16" s="21" customFormat="1" ht="69" customHeight="1" thickBot="1">
      <c r="A85" s="106"/>
      <c r="B85" s="212" t="s">
        <v>989</v>
      </c>
      <c r="C85" s="1157" t="s">
        <v>1348</v>
      </c>
      <c r="D85" s="1158"/>
      <c r="E85" s="1158"/>
      <c r="F85" s="1158"/>
      <c r="G85" s="1158"/>
      <c r="H85" s="1158"/>
      <c r="I85" s="1158"/>
      <c r="J85" s="1158"/>
      <c r="K85" s="1158"/>
      <c r="L85" s="1158"/>
      <c r="M85" s="1158"/>
      <c r="N85" s="1158"/>
      <c r="O85" s="1159"/>
      <c r="P85" s="106"/>
    </row>
    <row r="86" spans="1:16" s="21" customFormat="1" ht="17.25" customHeight="1">
      <c r="A86" s="15"/>
      <c r="B86" s="15"/>
      <c r="C86" s="15"/>
      <c r="D86" s="15"/>
      <c r="E86" s="15"/>
      <c r="F86" s="15"/>
      <c r="G86" s="15"/>
      <c r="H86" s="15"/>
      <c r="I86" s="15"/>
      <c r="J86" s="15"/>
      <c r="K86" s="15"/>
      <c r="L86" s="15"/>
      <c r="M86" s="15"/>
      <c r="N86" s="211"/>
      <c r="O86" s="211"/>
      <c r="P86" s="15"/>
    </row>
    <row r="87" spans="1:16" ht="24" customHeight="1">
      <c r="A87" s="189"/>
      <c r="B87" s="189"/>
      <c r="C87" s="189"/>
      <c r="D87" s="189"/>
      <c r="E87" s="189"/>
      <c r="F87" s="189"/>
      <c r="G87" s="189"/>
      <c r="H87" s="189"/>
      <c r="I87" s="189"/>
      <c r="J87" s="189"/>
      <c r="K87" s="189"/>
      <c r="L87" s="189"/>
      <c r="M87" s="189"/>
      <c r="N87" s="216"/>
      <c r="O87" s="216"/>
      <c r="P87" s="189"/>
    </row>
    <row r="88" spans="1:16" ht="15" hidden="1">
      <c r="A88" s="189"/>
      <c r="B88" s="189"/>
      <c r="C88" s="189"/>
      <c r="D88" s="189"/>
      <c r="E88" s="189"/>
      <c r="F88" s="189"/>
      <c r="G88" s="189"/>
      <c r="H88" s="189"/>
      <c r="I88" s="189"/>
      <c r="J88" s="189"/>
      <c r="K88" s="189"/>
      <c r="L88" s="189"/>
      <c r="M88" s="189"/>
      <c r="N88" s="216"/>
      <c r="O88" s="216"/>
      <c r="P88" s="189"/>
    </row>
    <row r="89" spans="1:16" ht="15" hidden="1">
      <c r="A89" s="189"/>
      <c r="B89" s="189"/>
      <c r="C89" s="189"/>
      <c r="D89" s="189"/>
      <c r="E89" s="189"/>
      <c r="F89" s="189"/>
      <c r="G89" s="189"/>
      <c r="H89" s="189"/>
      <c r="I89" s="189"/>
      <c r="J89" s="189"/>
      <c r="K89" s="189"/>
      <c r="L89" s="189"/>
      <c r="M89" s="189"/>
      <c r="N89" s="216"/>
      <c r="O89" s="216"/>
      <c r="P89" s="189"/>
    </row>
    <row r="90" spans="1:16" ht="15" hidden="1">
      <c r="A90" s="189"/>
      <c r="B90" s="189"/>
      <c r="C90" s="189"/>
      <c r="D90" s="189"/>
      <c r="E90" s="189"/>
      <c r="F90" s="189"/>
      <c r="G90" s="189"/>
      <c r="H90" s="189"/>
      <c r="I90" s="189"/>
      <c r="J90" s="189"/>
      <c r="K90" s="189"/>
      <c r="L90" s="189"/>
      <c r="M90" s="189"/>
      <c r="N90" s="216"/>
      <c r="O90" s="216"/>
      <c r="P90" s="189"/>
    </row>
    <row r="91" spans="1:16" ht="15" hidden="1">
      <c r="A91" s="189"/>
      <c r="B91" s="189"/>
      <c r="C91" s="189"/>
      <c r="D91" s="189"/>
      <c r="E91" s="189"/>
      <c r="F91" s="189"/>
      <c r="G91" s="189"/>
      <c r="H91" s="189"/>
      <c r="I91" s="189"/>
      <c r="J91" s="189"/>
      <c r="K91" s="189"/>
      <c r="L91" s="189"/>
      <c r="M91" s="189"/>
      <c r="N91" s="216"/>
      <c r="O91" s="216"/>
      <c r="P91" s="189"/>
    </row>
    <row r="92" spans="1:16" ht="15" hidden="1">
      <c r="A92" s="189"/>
      <c r="B92" s="189"/>
      <c r="C92" s="189"/>
      <c r="D92" s="189"/>
      <c r="E92" s="189"/>
      <c r="F92" s="189"/>
      <c r="G92" s="189"/>
      <c r="H92" s="189"/>
      <c r="I92" s="189"/>
      <c r="J92" s="189"/>
      <c r="K92" s="189"/>
      <c r="L92" s="189"/>
      <c r="M92" s="189"/>
      <c r="N92" s="216"/>
      <c r="O92" s="216"/>
      <c r="P92" s="189"/>
    </row>
    <row r="93" spans="1:16" ht="15" hidden="1">
      <c r="A93" s="189"/>
      <c r="B93" s="189"/>
      <c r="C93" s="189"/>
      <c r="D93" s="189"/>
      <c r="E93" s="189"/>
      <c r="F93" s="189"/>
      <c r="G93" s="189"/>
      <c r="H93" s="189"/>
      <c r="I93" s="189"/>
      <c r="J93" s="189"/>
      <c r="K93" s="189"/>
      <c r="L93" s="189"/>
      <c r="M93" s="189"/>
      <c r="N93" s="216"/>
      <c r="O93" s="216"/>
      <c r="P93" s="189"/>
    </row>
    <row r="94" spans="1:16" ht="15" hidden="1">
      <c r="A94" s="189"/>
      <c r="B94" s="189"/>
      <c r="C94" s="189"/>
      <c r="D94" s="189"/>
      <c r="E94" s="189"/>
      <c r="F94" s="189"/>
      <c r="G94" s="189"/>
      <c r="H94" s="189"/>
      <c r="I94" s="189"/>
      <c r="J94" s="189"/>
      <c r="K94" s="189"/>
      <c r="L94" s="189"/>
      <c r="M94" s="189"/>
      <c r="N94" s="216"/>
      <c r="O94" s="216"/>
      <c r="P94" s="189"/>
    </row>
    <row r="95" spans="1:16" ht="15" hidden="1">
      <c r="A95" s="189"/>
      <c r="B95" s="189"/>
      <c r="C95" s="189"/>
      <c r="D95" s="189"/>
      <c r="E95" s="189"/>
      <c r="F95" s="189"/>
      <c r="G95" s="189"/>
      <c r="H95" s="189"/>
      <c r="I95" s="189"/>
      <c r="J95" s="189"/>
      <c r="K95" s="189"/>
      <c r="L95" s="189"/>
      <c r="M95" s="189"/>
      <c r="N95" s="216"/>
      <c r="O95" s="216"/>
      <c r="P95" s="189"/>
    </row>
    <row r="96" spans="1:16" ht="15" hidden="1">
      <c r="A96" s="189"/>
      <c r="B96" s="189"/>
      <c r="C96" s="189"/>
      <c r="D96" s="189"/>
      <c r="E96" s="189"/>
      <c r="F96" s="189"/>
      <c r="G96" s="189"/>
      <c r="H96" s="189"/>
      <c r="I96" s="189"/>
      <c r="J96" s="189"/>
      <c r="K96" s="189"/>
      <c r="L96" s="189"/>
      <c r="M96" s="189"/>
      <c r="N96" s="216"/>
      <c r="O96" s="216"/>
      <c r="P96" s="189"/>
    </row>
    <row r="97" spans="1:16" ht="15" hidden="1">
      <c r="A97" s="189"/>
      <c r="B97" s="189"/>
      <c r="C97" s="189"/>
      <c r="D97" s="189"/>
      <c r="E97" s="189"/>
      <c r="F97" s="189"/>
      <c r="G97" s="189"/>
      <c r="H97" s="189"/>
      <c r="I97" s="189"/>
      <c r="J97" s="189"/>
      <c r="K97" s="189"/>
      <c r="L97" s="189"/>
      <c r="M97" s="189"/>
      <c r="N97" s="216"/>
      <c r="O97" s="216"/>
      <c r="P97" s="189"/>
    </row>
    <row r="98" spans="1:16" ht="15" hidden="1">
      <c r="A98" s="189"/>
      <c r="B98" s="189"/>
      <c r="C98" s="189"/>
      <c r="D98" s="189"/>
      <c r="E98" s="189"/>
      <c r="F98" s="189"/>
      <c r="G98" s="189"/>
      <c r="H98" s="189"/>
      <c r="I98" s="189"/>
      <c r="J98" s="189"/>
      <c r="K98" s="189"/>
      <c r="L98" s="189"/>
      <c r="M98" s="189"/>
      <c r="N98" s="216"/>
      <c r="O98" s="216"/>
      <c r="P98" s="189"/>
    </row>
    <row r="99" spans="1:16" ht="15" hidden="1"/>
    <row r="100" spans="1:16" ht="15" hidden="1"/>
    <row r="101" spans="1:16" ht="15" hidden="1"/>
    <row r="102" spans="1:16" ht="15" hidden="1"/>
    <row r="103" spans="1:16" ht="15" hidden="1"/>
    <row r="104" spans="1:16" ht="15" hidden="1"/>
    <row r="105" spans="1:16" ht="15" hidden="1"/>
    <row r="106" spans="1:16" ht="15" hidden="1"/>
    <row r="107" spans="1:16" ht="15" hidden="1"/>
    <row r="108" spans="1:16" ht="15" hidden="1"/>
    <row r="109" spans="1:16" ht="15" hidden="1"/>
    <row r="110" spans="1:16" ht="15" hidden="1"/>
    <row r="111" spans="1:16" ht="15" hidden="1"/>
    <row r="112" spans="1:16"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sheetData>
  <sheetProtection algorithmName="SHA-512" hashValue="1AyOxz2AT1u2OgJt2C2XgxsniIA11a+ileyd7o7IQyB0Riy0yZ0k9X8GtsKMxMGsggOPbaP876nBH869S7y1uA==" saltValue="XGuUvFjmoS1e/qg/eYYwuQ==" spinCount="100000" sheet="1" objects="1" scenarios="1" selectLockedCells="1"/>
  <mergeCells count="21">
    <mergeCell ref="C85:O85"/>
    <mergeCell ref="C44:O44"/>
    <mergeCell ref="A48:B51"/>
    <mergeCell ref="C49:D49"/>
    <mergeCell ref="E49:F49"/>
    <mergeCell ref="G49:G50"/>
    <mergeCell ref="H49:H50"/>
    <mergeCell ref="I49:L49"/>
    <mergeCell ref="M49:M50"/>
    <mergeCell ref="N49:N50"/>
    <mergeCell ref="O49:O50"/>
    <mergeCell ref="C1:O1"/>
    <mergeCell ref="A5:B8"/>
    <mergeCell ref="C6:D6"/>
    <mergeCell ref="E6:F6"/>
    <mergeCell ref="G6:G7"/>
    <mergeCell ref="H6:H7"/>
    <mergeCell ref="I6:L6"/>
    <mergeCell ref="M6:M7"/>
    <mergeCell ref="N6:N7"/>
    <mergeCell ref="O6:O7"/>
  </mergeCells>
  <pageMargins left="0.70866141732283472" right="0.70866141732283472" top="0.74803149606299213" bottom="0.74803149606299213" header="0.31496062992125984" footer="0.31496062992125984"/>
  <pageSetup paperSize="9" scale="50" orientation="landscape" r:id="rId1"/>
  <rowBreaks count="1" manualBreakCount="1">
    <brk id="45" max="15" man="1"/>
  </rowBreaks>
  <ignoredErrors>
    <ignoredError sqref="A52 A43"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6"/>
  <dimension ref="A1:E44"/>
  <sheetViews>
    <sheetView zoomScale="80" zoomScaleNormal="80" workbookViewId="0">
      <selection activeCell="A13" sqref="A13:XFD13"/>
    </sheetView>
  </sheetViews>
  <sheetFormatPr defaultColWidth="0" defaultRowHeight="15" zeroHeight="1"/>
  <cols>
    <col min="1" max="1" width="9.140625" customWidth="1"/>
    <col min="2" max="2" width="57" customWidth="1"/>
    <col min="3" max="3" width="17" customWidth="1"/>
    <col min="4" max="4" width="20.28515625" customWidth="1"/>
    <col min="5" max="5" width="4.140625" customWidth="1"/>
    <col min="6" max="16384" width="9.140625" hidden="1"/>
  </cols>
  <sheetData>
    <row r="1" spans="1:5">
      <c r="A1" s="19" t="s">
        <v>725</v>
      </c>
      <c r="B1" s="19"/>
      <c r="C1" s="31"/>
      <c r="D1" s="31" t="s">
        <v>899</v>
      </c>
      <c r="E1" s="20"/>
    </row>
    <row r="2" spans="1:5">
      <c r="A2" s="2"/>
      <c r="B2" s="2"/>
      <c r="C2" s="2"/>
      <c r="D2" s="2"/>
      <c r="E2" s="2"/>
    </row>
    <row r="3" spans="1:5">
      <c r="A3" s="73" t="s">
        <v>697</v>
      </c>
      <c r="B3" s="73"/>
      <c r="C3" s="74"/>
      <c r="D3" s="74"/>
      <c r="E3" s="74"/>
    </row>
    <row r="4" spans="1:5" ht="15.75" thickBot="1">
      <c r="A4" s="2"/>
      <c r="B4" s="2"/>
      <c r="C4" s="2"/>
      <c r="D4" s="2"/>
      <c r="E4" s="2"/>
    </row>
    <row r="5" spans="1:5" ht="15.75" thickBot="1">
      <c r="A5" s="1124"/>
      <c r="B5" s="1125"/>
      <c r="C5" s="627" t="s">
        <v>3</v>
      </c>
      <c r="D5" s="627" t="s">
        <v>4</v>
      </c>
      <c r="E5" s="2"/>
    </row>
    <row r="6" spans="1:5" ht="15.75" thickBot="1">
      <c r="A6" s="1126"/>
      <c r="B6" s="1127"/>
      <c r="C6" s="191">
        <v>45107</v>
      </c>
      <c r="D6" s="191">
        <v>44926</v>
      </c>
      <c r="E6" s="12"/>
    </row>
    <row r="7" spans="1:5" ht="15.75" thickBot="1">
      <c r="A7" s="1128"/>
      <c r="B7" s="1129"/>
      <c r="C7" s="114" t="s">
        <v>36</v>
      </c>
      <c r="D7" s="114" t="s">
        <v>36</v>
      </c>
      <c r="E7" s="12"/>
    </row>
    <row r="8" spans="1:5" ht="15.75" thickBot="1">
      <c r="A8" s="192">
        <v>1</v>
      </c>
      <c r="B8" s="193" t="s">
        <v>1361</v>
      </c>
      <c r="C8" s="194">
        <f>'[1]EU CCyB2'!C7</f>
        <v>10257</v>
      </c>
      <c r="D8" s="815">
        <v>10114</v>
      </c>
      <c r="E8" s="12"/>
    </row>
    <row r="9" spans="1:5" ht="15.75" thickBot="1">
      <c r="A9" s="192">
        <v>2</v>
      </c>
      <c r="B9" s="193" t="s">
        <v>1362</v>
      </c>
      <c r="C9" s="1038">
        <f>'[1]EU CCyB2'!C8</f>
        <v>2.3443572602737666E-4</v>
      </c>
      <c r="D9" s="816">
        <v>1.6946001288646725E-4</v>
      </c>
      <c r="E9" s="12"/>
    </row>
    <row r="10" spans="1:5" ht="15.75" thickBot="1">
      <c r="A10" s="192">
        <v>3</v>
      </c>
      <c r="B10" s="193" t="s">
        <v>1363</v>
      </c>
      <c r="C10" s="194">
        <f>'[1]EU CCyB2'!C9</f>
        <v>2.4045529999999999</v>
      </c>
      <c r="D10" s="817">
        <v>2</v>
      </c>
      <c r="E10" s="12"/>
    </row>
    <row r="11" spans="1:5">
      <c r="A11" s="71"/>
      <c r="B11" s="107"/>
      <c r="C11" s="843"/>
      <c r="D11" s="844"/>
      <c r="E11" s="12"/>
    </row>
    <row r="12" spans="1:5">
      <c r="A12" s="12"/>
      <c r="B12" s="12"/>
      <c r="C12" s="12"/>
      <c r="D12" s="12"/>
      <c r="E12" s="12"/>
    </row>
    <row r="13" spans="1:5" s="20" customFormat="1" ht="24" customHeight="1"/>
    <row r="44" spans="1:1" hidden="1">
      <c r="A44" t="s">
        <v>1203</v>
      </c>
    </row>
  </sheetData>
  <sheetProtection algorithmName="SHA-512" hashValue="xPgr5QPGBTy96CASOW1MxhP33ONxKuS/bn0UobY85d3Xj/aNZ2TMvZe8KnXZoIkcV7f0r1vpIQ1Lf+qgYbEGzA==" saltValue="gxMeZG8A2UjsUbJK1WLL2A==" spinCount="100000" sheet="1" objects="1" scenarios="1" selectLockedCells="1"/>
  <mergeCells count="1">
    <mergeCell ref="A5:B7"/>
  </mergeCells>
  <pageMargins left="0.7" right="0.7" top="0.75" bottom="0.75" header="0.3" footer="0.3"/>
  <pageSetup paperSize="9" scale="8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249977111117893"/>
  </sheetPr>
  <dimension ref="A1:B47"/>
  <sheetViews>
    <sheetView topLeftCell="A34" workbookViewId="0">
      <selection activeCell="A47" sqref="A47:B47"/>
    </sheetView>
  </sheetViews>
  <sheetFormatPr defaultColWidth="0" defaultRowHeight="15" zeroHeight="1"/>
  <cols>
    <col min="1" max="1" width="123.85546875" style="245" customWidth="1"/>
    <col min="2" max="2" width="3.28515625" style="21" customWidth="1"/>
    <col min="3" max="16384" width="9.140625" style="21" hidden="1"/>
  </cols>
  <sheetData>
    <row r="1" spans="1:2">
      <c r="A1" s="19" t="s">
        <v>938</v>
      </c>
      <c r="B1" s="20"/>
    </row>
    <row r="2" spans="1:2" s="2" customFormat="1">
      <c r="A2" s="12"/>
    </row>
    <row r="3" spans="1:2" s="2" customFormat="1">
      <c r="A3" s="249" t="s">
        <v>249</v>
      </c>
    </row>
    <row r="4" spans="1:2" s="2" customFormat="1" ht="10.5" customHeight="1">
      <c r="A4" s="249"/>
    </row>
    <row r="5" spans="1:2" s="2" customFormat="1" ht="39" customHeight="1">
      <c r="A5" s="311" t="s">
        <v>900</v>
      </c>
    </row>
    <row r="6" spans="1:2" s="2" customFormat="1" ht="26.25" customHeight="1">
      <c r="A6" s="218" t="s">
        <v>901</v>
      </c>
    </row>
    <row r="7" spans="1:2" s="2" customFormat="1" ht="27.75" customHeight="1">
      <c r="A7" s="218" t="s">
        <v>1110</v>
      </c>
    </row>
    <row r="8" spans="1:2" s="2" customFormat="1" ht="18" customHeight="1">
      <c r="A8" s="218" t="s">
        <v>1123</v>
      </c>
    </row>
    <row r="9" spans="1:2" s="2" customFormat="1" ht="17.25" customHeight="1">
      <c r="A9" s="218" t="s">
        <v>902</v>
      </c>
    </row>
    <row r="10" spans="1:2" s="2" customFormat="1" ht="18" customHeight="1">
      <c r="A10" s="218" t="s">
        <v>1111</v>
      </c>
    </row>
    <row r="11" spans="1:2" s="2" customFormat="1" ht="9" customHeight="1">
      <c r="A11" s="218"/>
    </row>
    <row r="12" spans="1:2" s="2" customFormat="1" ht="39.75" customHeight="1">
      <c r="A12" s="311" t="s">
        <v>1469</v>
      </c>
    </row>
    <row r="13" spans="1:2" s="2" customFormat="1" ht="11.25" customHeight="1">
      <c r="A13" s="218"/>
    </row>
    <row r="14" spans="1:2" s="2" customFormat="1" ht="52.5" customHeight="1">
      <c r="A14" s="311" t="s">
        <v>1470</v>
      </c>
    </row>
    <row r="15" spans="1:2" s="2" customFormat="1" ht="6.75" customHeight="1">
      <c r="A15" s="218"/>
    </row>
    <row r="16" spans="1:2" s="2" customFormat="1" ht="48" customHeight="1">
      <c r="A16" s="311" t="s">
        <v>1471</v>
      </c>
    </row>
    <row r="17" spans="1:1" s="2" customFormat="1" ht="8.25" customHeight="1">
      <c r="A17" s="311"/>
    </row>
    <row r="18" spans="1:1" s="2" customFormat="1" ht="22.5">
      <c r="A18" s="311" t="s">
        <v>1472</v>
      </c>
    </row>
    <row r="19" spans="1:1" s="2" customFormat="1">
      <c r="A19" s="311"/>
    </row>
    <row r="20" spans="1:1" s="2" customFormat="1" ht="49.5" customHeight="1">
      <c r="A20" s="311" t="s">
        <v>1473</v>
      </c>
    </row>
    <row r="21" spans="1:1" s="2" customFormat="1">
      <c r="A21" s="569"/>
    </row>
    <row r="22" spans="1:1" s="2" customFormat="1">
      <c r="A22" s="311" t="s">
        <v>1474</v>
      </c>
    </row>
    <row r="23" spans="1:1" s="2" customFormat="1">
      <c r="A23" s="311"/>
    </row>
    <row r="24" spans="1:1" s="2" customFormat="1">
      <c r="A24" s="249" t="s">
        <v>909</v>
      </c>
    </row>
    <row r="25" spans="1:1" s="2" customFormat="1" ht="39.75" customHeight="1">
      <c r="A25" s="95" t="s">
        <v>1364</v>
      </c>
    </row>
    <row r="26" spans="1:1" s="2" customFormat="1" ht="11.25" customHeight="1">
      <c r="A26" s="547"/>
    </row>
    <row r="27" spans="1:1" s="2" customFormat="1" ht="33.75">
      <c r="A27" s="95" t="s">
        <v>1112</v>
      </c>
    </row>
    <row r="28" spans="1:1" s="2" customFormat="1">
      <c r="A28" s="311"/>
    </row>
    <row r="29" spans="1:1" s="2" customFormat="1" ht="36" customHeight="1">
      <c r="A29" s="95" t="s">
        <v>1365</v>
      </c>
    </row>
    <row r="30" spans="1:1" s="2" customFormat="1">
      <c r="A30" s="311"/>
    </row>
    <row r="31" spans="1:1" s="2" customFormat="1" ht="49.5" customHeight="1">
      <c r="A31" s="95" t="s">
        <v>1366</v>
      </c>
    </row>
    <row r="32" spans="1:1" s="2" customFormat="1" ht="10.5" customHeight="1">
      <c r="A32" s="311"/>
    </row>
    <row r="33" spans="1:2" s="2" customFormat="1" ht="26.25" customHeight="1">
      <c r="A33" s="95" t="s">
        <v>1367</v>
      </c>
    </row>
    <row r="34" spans="1:2" s="2" customFormat="1">
      <c r="A34" s="547"/>
    </row>
    <row r="35" spans="1:2" s="2" customFormat="1" ht="24.75" customHeight="1">
      <c r="A35" s="95" t="s">
        <v>1368</v>
      </c>
    </row>
    <row r="36" spans="1:2" s="2" customFormat="1" ht="10.5" customHeight="1">
      <c r="A36" s="547"/>
    </row>
    <row r="37" spans="1:2" s="2" customFormat="1" ht="24" customHeight="1">
      <c r="A37" s="95" t="s">
        <v>1369</v>
      </c>
    </row>
    <row r="38" spans="1:2" s="2" customFormat="1">
      <c r="A38" s="547"/>
    </row>
    <row r="39" spans="1:2" s="2" customFormat="1" ht="39" customHeight="1">
      <c r="A39" s="95" t="s">
        <v>1370</v>
      </c>
    </row>
    <row r="40" spans="1:2" s="2" customFormat="1">
      <c r="A40" s="311"/>
    </row>
    <row r="41" spans="1:2" s="2" customFormat="1" ht="37.5" customHeight="1">
      <c r="A41" s="95" t="s">
        <v>1371</v>
      </c>
    </row>
    <row r="42" spans="1:2" s="2" customFormat="1">
      <c r="A42" s="311"/>
    </row>
    <row r="43" spans="1:2" s="2" customFormat="1" ht="49.5" customHeight="1">
      <c r="A43" s="95" t="s">
        <v>1372</v>
      </c>
    </row>
    <row r="44" spans="1:2" s="2" customFormat="1">
      <c r="A44" s="311"/>
    </row>
    <row r="45" spans="1:2" s="2" customFormat="1" ht="33.75">
      <c r="A45" s="95" t="s">
        <v>1373</v>
      </c>
    </row>
    <row r="46" spans="1:2" s="2" customFormat="1">
      <c r="A46" s="311"/>
    </row>
    <row r="47" spans="1:2" s="2" customFormat="1" ht="24" customHeight="1">
      <c r="A47" s="11"/>
      <c r="B47" s="20"/>
    </row>
  </sheetData>
  <sheetProtection algorithmName="SHA-512" hashValue="KLjWpXROENF8cFgh2QZ5svEhA6VUGz6lZHjgllpEE0uJh+Ks2IMa+nhnZKp+Y1jdX/UPqOZy5qD0GvZRy0SgpA==" saltValue="Lscur5Fd3mxeiDUx+VV0gA==" spinCount="100000" sheet="1" objects="1" scenarios="1" selectLockedCells="1"/>
  <pageMargins left="0.7" right="0.7" top="0.75" bottom="0.75" header="0.3" footer="0.3"/>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5"/>
  <dimension ref="A1:R77"/>
  <sheetViews>
    <sheetView topLeftCell="A53" zoomScaleNormal="100" workbookViewId="0">
      <selection activeCell="A77" sqref="A77:R77"/>
    </sheetView>
  </sheetViews>
  <sheetFormatPr defaultColWidth="0" defaultRowHeight="15" zeroHeight="1"/>
  <cols>
    <col min="1" max="1" width="8" style="2" customWidth="1"/>
    <col min="2" max="2" width="26.42578125" style="2" customWidth="1"/>
    <col min="3" max="3" width="12.42578125" style="2" customWidth="1"/>
    <col min="4" max="4" width="12.7109375" style="2" customWidth="1"/>
    <col min="5" max="6" width="11" style="2" customWidth="1"/>
    <col min="7" max="7" width="9.7109375" style="2" customWidth="1"/>
    <col min="8" max="8" width="12.140625" style="2" customWidth="1"/>
    <col min="9" max="9" width="11" style="2" customWidth="1"/>
    <col min="10" max="10" width="10.42578125" style="2" customWidth="1"/>
    <col min="11" max="12" width="11" style="2" customWidth="1"/>
    <col min="13" max="13" width="9.5703125" style="2" customWidth="1"/>
    <col min="14" max="14" width="11" style="2" customWidth="1"/>
    <col min="15" max="15" width="12.85546875" style="2" customWidth="1"/>
    <col min="16" max="16" width="12.140625" style="2" customWidth="1"/>
    <col min="17" max="17" width="12" style="2" customWidth="1"/>
    <col min="18" max="18" width="2.28515625" style="2" customWidth="1"/>
    <col min="19" max="16384" width="9.140625" style="2" hidden="1"/>
  </cols>
  <sheetData>
    <row r="1" spans="1:18" s="242" customFormat="1" ht="15.75">
      <c r="A1" s="19" t="s">
        <v>229</v>
      </c>
      <c r="B1" s="19"/>
      <c r="C1" s="19"/>
      <c r="D1" s="19"/>
      <c r="E1" s="19"/>
      <c r="F1" s="19"/>
      <c r="G1" s="19"/>
      <c r="H1" s="19"/>
      <c r="I1" s="19"/>
      <c r="J1" s="19"/>
      <c r="K1" s="19"/>
      <c r="L1" s="19"/>
      <c r="M1" s="19"/>
      <c r="N1" s="19"/>
      <c r="O1" s="19"/>
      <c r="P1" s="19"/>
      <c r="Q1" s="31" t="s">
        <v>899</v>
      </c>
      <c r="R1" s="20"/>
    </row>
    <row r="2" spans="1:18" s="21" customFormat="1">
      <c r="A2" s="2"/>
      <c r="B2" s="2"/>
      <c r="C2" s="2"/>
      <c r="D2" s="2"/>
      <c r="E2" s="2"/>
      <c r="F2" s="2"/>
      <c r="G2" s="2"/>
      <c r="H2" s="2"/>
      <c r="I2" s="2"/>
      <c r="J2" s="2"/>
      <c r="K2" s="2"/>
      <c r="L2" s="2"/>
      <c r="M2" s="2"/>
      <c r="N2" s="2"/>
      <c r="O2" s="2"/>
      <c r="P2" s="2"/>
      <c r="Q2" s="2"/>
      <c r="R2" s="2"/>
    </row>
    <row r="3" spans="1:18" s="21" customFormat="1">
      <c r="A3" s="12" t="s">
        <v>910</v>
      </c>
      <c r="B3" s="12"/>
      <c r="C3" s="2"/>
      <c r="D3" s="2"/>
      <c r="E3" s="2"/>
      <c r="F3" s="2"/>
      <c r="G3" s="2"/>
      <c r="H3" s="2"/>
      <c r="I3" s="2"/>
      <c r="J3" s="2"/>
      <c r="K3" s="2"/>
      <c r="L3" s="2"/>
      <c r="M3" s="2"/>
      <c r="N3" s="2"/>
      <c r="O3" s="2"/>
      <c r="P3" s="2"/>
      <c r="Q3" s="2"/>
      <c r="R3" s="2"/>
    </row>
    <row r="4" spans="1:18" s="21" customFormat="1">
      <c r="A4" s="2"/>
      <c r="B4" s="2"/>
      <c r="C4" s="2"/>
      <c r="D4" s="2"/>
      <c r="E4" s="2"/>
      <c r="F4" s="2"/>
      <c r="G4" s="2"/>
      <c r="H4" s="2"/>
      <c r="I4" s="2"/>
      <c r="J4" s="2"/>
      <c r="K4" s="2"/>
      <c r="L4" s="2"/>
      <c r="M4" s="2"/>
      <c r="N4" s="2"/>
      <c r="O4" s="2"/>
      <c r="P4" s="2"/>
      <c r="Q4" s="2"/>
      <c r="R4" s="2"/>
    </row>
    <row r="5" spans="1:18" s="243" customFormat="1" ht="15.75">
      <c r="A5" s="73" t="s">
        <v>1147</v>
      </c>
      <c r="B5" s="73"/>
      <c r="C5" s="74"/>
      <c r="D5" s="74"/>
      <c r="E5" s="74"/>
      <c r="F5" s="74"/>
      <c r="G5" s="74"/>
      <c r="H5" s="74"/>
      <c r="I5" s="74"/>
      <c r="J5" s="74"/>
      <c r="K5" s="74"/>
      <c r="L5" s="74"/>
      <c r="M5" s="74"/>
      <c r="N5" s="74"/>
      <c r="O5" s="74"/>
      <c r="P5" s="74"/>
      <c r="Q5" s="74"/>
      <c r="R5" s="2"/>
    </row>
    <row r="6" spans="1:18" s="21" customFormat="1" ht="15.75" thickBot="1">
      <c r="B6" s="2"/>
      <c r="C6" s="2"/>
      <c r="D6" s="2"/>
      <c r="E6" s="2"/>
      <c r="F6" s="2"/>
      <c r="G6" s="2"/>
      <c r="H6" s="2"/>
      <c r="I6" s="2"/>
      <c r="J6" s="2"/>
      <c r="K6" s="2"/>
      <c r="L6" s="2"/>
      <c r="M6" s="2"/>
      <c r="N6" s="2"/>
      <c r="O6" s="2"/>
      <c r="P6" s="2"/>
      <c r="Q6" s="2"/>
      <c r="R6" s="2"/>
    </row>
    <row r="7" spans="1:18" s="21" customFormat="1" ht="15.75" thickBot="1">
      <c r="A7" s="1181">
        <v>45107</v>
      </c>
      <c r="B7" s="1182"/>
      <c r="C7" s="571" t="s">
        <v>3</v>
      </c>
      <c r="D7" s="571" t="s">
        <v>4</v>
      </c>
      <c r="E7" s="571" t="s">
        <v>5</v>
      </c>
      <c r="F7" s="571" t="s">
        <v>130</v>
      </c>
      <c r="G7" s="571" t="s">
        <v>127</v>
      </c>
      <c r="H7" s="571" t="s">
        <v>128</v>
      </c>
      <c r="I7" s="571" t="s">
        <v>129</v>
      </c>
      <c r="J7" s="571" t="s">
        <v>421</v>
      </c>
      <c r="K7" s="571" t="s">
        <v>731</v>
      </c>
      <c r="L7" s="571" t="s">
        <v>732</v>
      </c>
      <c r="M7" s="571" t="s">
        <v>733</v>
      </c>
      <c r="N7" s="571" t="s">
        <v>734</v>
      </c>
      <c r="O7" s="571" t="s">
        <v>735</v>
      </c>
      <c r="P7" s="571" t="s">
        <v>736</v>
      </c>
      <c r="Q7" s="571" t="s">
        <v>737</v>
      </c>
      <c r="R7" s="2"/>
    </row>
    <row r="8" spans="1:18" s="21" customFormat="1" ht="25.5" customHeight="1" thickBot="1">
      <c r="A8" s="1183"/>
      <c r="B8" s="1184"/>
      <c r="C8" s="1166" t="s">
        <v>134</v>
      </c>
      <c r="D8" s="1177"/>
      <c r="E8" s="1177"/>
      <c r="F8" s="1177"/>
      <c r="G8" s="1177"/>
      <c r="H8" s="1167"/>
      <c r="I8" s="1178" t="s">
        <v>136</v>
      </c>
      <c r="J8" s="1179"/>
      <c r="K8" s="1179"/>
      <c r="L8" s="1179"/>
      <c r="M8" s="1179"/>
      <c r="N8" s="1180"/>
      <c r="O8" s="1164" t="s">
        <v>147</v>
      </c>
      <c r="P8" s="1166" t="s">
        <v>137</v>
      </c>
      <c r="Q8" s="1167"/>
      <c r="R8" s="2"/>
    </row>
    <row r="9" spans="1:18" s="21" customFormat="1" ht="58.5" customHeight="1" thickBot="1">
      <c r="A9" s="1183"/>
      <c r="B9" s="1184"/>
      <c r="C9" s="1166" t="s">
        <v>131</v>
      </c>
      <c r="D9" s="1177"/>
      <c r="E9" s="1167"/>
      <c r="F9" s="1166" t="s">
        <v>132</v>
      </c>
      <c r="G9" s="1177"/>
      <c r="H9" s="1167"/>
      <c r="I9" s="1166" t="s">
        <v>138</v>
      </c>
      <c r="J9" s="1177"/>
      <c r="K9" s="1167"/>
      <c r="L9" s="1166" t="s">
        <v>139</v>
      </c>
      <c r="M9" s="1177"/>
      <c r="N9" s="1167"/>
      <c r="O9" s="1165"/>
      <c r="P9" s="1168"/>
      <c r="Q9" s="1169"/>
      <c r="R9" s="2"/>
    </row>
    <row r="10" spans="1:18" s="21" customFormat="1" ht="32.25" thickBot="1">
      <c r="A10" s="1183"/>
      <c r="B10" s="1184"/>
      <c r="C10" s="433"/>
      <c r="D10" s="434" t="s">
        <v>1185</v>
      </c>
      <c r="E10" s="434" t="s">
        <v>1186</v>
      </c>
      <c r="F10" s="433"/>
      <c r="G10" s="434" t="s">
        <v>1186</v>
      </c>
      <c r="H10" s="434" t="s">
        <v>1187</v>
      </c>
      <c r="I10" s="433"/>
      <c r="J10" s="434" t="s">
        <v>1185</v>
      </c>
      <c r="K10" s="434" t="s">
        <v>1186</v>
      </c>
      <c r="L10" s="433"/>
      <c r="M10" s="434" t="s">
        <v>1186</v>
      </c>
      <c r="N10" s="434" t="s">
        <v>1187</v>
      </c>
      <c r="O10" s="1165"/>
      <c r="P10" s="434" t="s">
        <v>140</v>
      </c>
      <c r="Q10" s="434" t="s">
        <v>141</v>
      </c>
      <c r="R10" s="2"/>
    </row>
    <row r="11" spans="1:18" s="21" customFormat="1" ht="15.75" thickBot="1">
      <c r="A11" s="1185"/>
      <c r="B11" s="1186"/>
      <c r="C11" s="114" t="s">
        <v>36</v>
      </c>
      <c r="D11" s="114" t="s">
        <v>36</v>
      </c>
      <c r="E11" s="114" t="s">
        <v>36</v>
      </c>
      <c r="F11" s="114" t="s">
        <v>36</v>
      </c>
      <c r="G11" s="114" t="s">
        <v>36</v>
      </c>
      <c r="H11" s="114" t="s">
        <v>36</v>
      </c>
      <c r="I11" s="114" t="s">
        <v>36</v>
      </c>
      <c r="J11" s="114" t="s">
        <v>36</v>
      </c>
      <c r="K11" s="114" t="s">
        <v>36</v>
      </c>
      <c r="L11" s="114" t="s">
        <v>36</v>
      </c>
      <c r="M11" s="114" t="s">
        <v>36</v>
      </c>
      <c r="N11" s="114" t="s">
        <v>36</v>
      </c>
      <c r="O11" s="114" t="s">
        <v>36</v>
      </c>
      <c r="P11" s="114" t="s">
        <v>36</v>
      </c>
      <c r="Q11" s="114" t="s">
        <v>36</v>
      </c>
      <c r="R11" s="2"/>
    </row>
    <row r="12" spans="1:18" s="21" customFormat="1" ht="32.25" thickBot="1">
      <c r="A12" s="572" t="s">
        <v>999</v>
      </c>
      <c r="B12" s="538" t="s">
        <v>283</v>
      </c>
      <c r="C12" s="437">
        <f>ROUND([5]Group!C9,0)/1000</f>
        <v>9252.2829999999994</v>
      </c>
      <c r="D12" s="437">
        <f>ROUND([5]Group!D9,0)/1000</f>
        <v>9252.2829999999994</v>
      </c>
      <c r="E12" s="437">
        <f>ROUND([5]Group!E9,0)/1000</f>
        <v>0</v>
      </c>
      <c r="F12" s="437">
        <f>ROUND([5]Group!F9,0)/1000</f>
        <v>0</v>
      </c>
      <c r="G12" s="437">
        <f>ROUND([5]Group!G9,0)/1000</f>
        <v>0</v>
      </c>
      <c r="H12" s="437">
        <f>ROUND([5]Group!H9,0)/1000</f>
        <v>0</v>
      </c>
      <c r="I12" s="437">
        <f>ROUND([5]Group!I9/1000,0)</f>
        <v>0</v>
      </c>
      <c r="J12" s="437">
        <f>ROUND([5]Group!J9/1000,0)</f>
        <v>0</v>
      </c>
      <c r="K12" s="437">
        <f>ROUND([5]Group!K9,0)/1000</f>
        <v>0</v>
      </c>
      <c r="L12" s="437">
        <f>ROUND([5]Group!L9,0)/1000</f>
        <v>0</v>
      </c>
      <c r="M12" s="437">
        <f>ROUND([5]Group!M9,0)/1000</f>
        <v>0</v>
      </c>
      <c r="N12" s="437">
        <f>ROUND([5]Group!N9,0)/1000</f>
        <v>0</v>
      </c>
      <c r="O12" s="437">
        <f>ROUND([5]Group!O9,0)/1000</f>
        <v>0</v>
      </c>
      <c r="P12" s="437">
        <f>ROUND([5]Group!P9,0)/1000</f>
        <v>0</v>
      </c>
      <c r="Q12" s="437">
        <f>ROUND([5]Group!Q9,0)/1000</f>
        <v>0</v>
      </c>
      <c r="R12" s="2"/>
    </row>
    <row r="13" spans="1:18" s="21" customFormat="1" ht="15.75" thickBot="1">
      <c r="A13" s="573" t="s">
        <v>751</v>
      </c>
      <c r="B13" s="538" t="s">
        <v>264</v>
      </c>
      <c r="C13" s="539"/>
      <c r="D13" s="539"/>
      <c r="E13" s="539"/>
      <c r="F13" s="539"/>
      <c r="G13" s="532"/>
      <c r="H13" s="539"/>
      <c r="I13" s="539"/>
      <c r="J13" s="539"/>
      <c r="K13" s="539"/>
      <c r="L13" s="539"/>
      <c r="M13" s="532"/>
      <c r="N13" s="539"/>
      <c r="O13" s="539"/>
      <c r="P13" s="539"/>
      <c r="Q13" s="539"/>
      <c r="R13" s="2"/>
    </row>
    <row r="14" spans="1:18" s="21" customFormat="1" ht="15.75" thickBot="1">
      <c r="A14" s="573" t="s">
        <v>782</v>
      </c>
      <c r="B14" s="493" t="s">
        <v>142</v>
      </c>
      <c r="C14" s="496">
        <f>ROUND([5]Group!C11/1000,0)</f>
        <v>138</v>
      </c>
      <c r="D14" s="496">
        <f>ROUND([5]Group!D11/1000,0)</f>
        <v>138</v>
      </c>
      <c r="E14" s="496">
        <f>ROUND([5]Group!E11/1000,0)</f>
        <v>0</v>
      </c>
      <c r="F14" s="496">
        <f>ROUND([5]Group!F11/1000,0)</f>
        <v>0</v>
      </c>
      <c r="G14" s="496">
        <f>ROUND([5]Group!G11/1000,0)</f>
        <v>0</v>
      </c>
      <c r="H14" s="496">
        <f>ROUND([5]Group!H11/1000,0)</f>
        <v>0</v>
      </c>
      <c r="I14" s="496">
        <f>-ROUND([5]Group!I11/1000,0)</f>
        <v>0</v>
      </c>
      <c r="J14" s="496">
        <f>-ROUND([5]Group!J11/1000,0)</f>
        <v>0</v>
      </c>
      <c r="K14" s="496">
        <f>-ROUND([5]Group!K11/1000,0)</f>
        <v>0</v>
      </c>
      <c r="L14" s="496">
        <f>-ROUND([5]Group!L11/1000,0)</f>
        <v>0</v>
      </c>
      <c r="M14" s="496">
        <f>-ROUND([5]Group!M11/1000,0)</f>
        <v>0</v>
      </c>
      <c r="N14" s="496">
        <f>-ROUND([5]Group!N11/1000,0)</f>
        <v>0</v>
      </c>
      <c r="O14" s="496">
        <f>-ROUND([5]Group!O11/1000,0)</f>
        <v>0</v>
      </c>
      <c r="P14" s="496">
        <f>ROUND([5]Group!P11/1000,0)</f>
        <v>0</v>
      </c>
      <c r="Q14" s="496">
        <f>ROUND([5]Group!Q11/1000,0)</f>
        <v>0</v>
      </c>
      <c r="R14" s="2"/>
    </row>
    <row r="15" spans="1:18" s="21" customFormat="1" ht="15.75" thickBot="1">
      <c r="A15" s="573" t="s">
        <v>1000</v>
      </c>
      <c r="B15" s="493" t="s">
        <v>143</v>
      </c>
      <c r="C15" s="496">
        <f>ROUND([5]Group!C12/1000,0)</f>
        <v>43</v>
      </c>
      <c r="D15" s="496">
        <f>ROUND([5]Group!D12/1000,0)</f>
        <v>41</v>
      </c>
      <c r="E15" s="496">
        <f>ROUND([5]Group!E12/1000,0)</f>
        <v>1</v>
      </c>
      <c r="F15" s="496">
        <f>ROUND([5]Group!F12/1000,0)</f>
        <v>0</v>
      </c>
      <c r="G15" s="496">
        <f>ROUND([5]Group!G12/1000,0)</f>
        <v>0</v>
      </c>
      <c r="H15" s="496">
        <f>ROUND([5]Group!H12/1000,0)</f>
        <v>0</v>
      </c>
      <c r="I15" s="496">
        <f>-ROUND([5]Group!I12/1000,0)</f>
        <v>0</v>
      </c>
      <c r="J15" s="496">
        <f>-ROUND([5]Group!J12/1000,0)</f>
        <v>0</v>
      </c>
      <c r="K15" s="496">
        <f>-ROUND([5]Group!K12/1000,0)</f>
        <v>0</v>
      </c>
      <c r="L15" s="496">
        <f>-ROUND([5]Group!L12/1000,0)</f>
        <v>0</v>
      </c>
      <c r="M15" s="496">
        <f>-ROUND([5]Group!M12/1000,0)</f>
        <v>0</v>
      </c>
      <c r="N15" s="496">
        <f>-ROUND([5]Group!N12/1000,0)</f>
        <v>0</v>
      </c>
      <c r="O15" s="496">
        <f>-ROUND([5]Group!O12/1000,0)</f>
        <v>0</v>
      </c>
      <c r="P15" s="496">
        <f>ROUND([5]Group!P12/1000,0)</f>
        <v>40</v>
      </c>
      <c r="Q15" s="496">
        <f>ROUND([5]Group!Q12/1000,0)</f>
        <v>0</v>
      </c>
      <c r="R15" s="2"/>
    </row>
    <row r="16" spans="1:18" s="21" customFormat="1" ht="15.75" thickBot="1">
      <c r="A16" s="573" t="s">
        <v>1001</v>
      </c>
      <c r="B16" s="493" t="s">
        <v>144</v>
      </c>
      <c r="C16" s="496">
        <f>ROUND([5]Group!C13/1000,0)</f>
        <v>68</v>
      </c>
      <c r="D16" s="496">
        <f>ROUND([5]Group!D13/1000,0)</f>
        <v>68</v>
      </c>
      <c r="E16" s="496">
        <f>ROUND([5]Group!E13/1000,0)</f>
        <v>0</v>
      </c>
      <c r="F16" s="496">
        <f>ROUND([5]Group!F13/1000,0)</f>
        <v>0</v>
      </c>
      <c r="G16" s="496">
        <f>ROUND([5]Group!G13/1000,0)</f>
        <v>0</v>
      </c>
      <c r="H16" s="496">
        <f>ROUND([5]Group!H13/1000,0)</f>
        <v>0</v>
      </c>
      <c r="I16" s="496">
        <f>-ROUND([5]Group!I13/1000,0)</f>
        <v>0</v>
      </c>
      <c r="J16" s="496">
        <f>-ROUND([5]Group!J13/1000,0)</f>
        <v>0</v>
      </c>
      <c r="K16" s="496">
        <f>-ROUND([5]Group!K13/1000,0)</f>
        <v>0</v>
      </c>
      <c r="L16" s="496">
        <f>-ROUND([5]Group!L13/1000,0)</f>
        <v>0</v>
      </c>
      <c r="M16" s="496">
        <f>-ROUND([5]Group!M13/1000,0)</f>
        <v>0</v>
      </c>
      <c r="N16" s="496">
        <f>-ROUND([5]Group!N13/1000,0)</f>
        <v>0</v>
      </c>
      <c r="O16" s="496">
        <f>-ROUND([5]Group!O13/1000,0)</f>
        <v>0</v>
      </c>
      <c r="P16" s="496">
        <f>ROUND([5]Group!P13/1000,0)</f>
        <v>0</v>
      </c>
      <c r="Q16" s="496">
        <f>ROUND([5]Group!Q13/1000,0)</f>
        <v>0</v>
      </c>
      <c r="R16" s="2"/>
    </row>
    <row r="17" spans="1:18" s="21" customFormat="1" ht="15.75" thickBot="1">
      <c r="A17" s="573" t="s">
        <v>1002</v>
      </c>
      <c r="B17" s="493" t="s">
        <v>267</v>
      </c>
      <c r="C17" s="496">
        <f>ROUND([5]Group!C14/1000,0)</f>
        <v>238</v>
      </c>
      <c r="D17" s="496">
        <f>ROUND([5]Group!D14/1000,0)</f>
        <v>178</v>
      </c>
      <c r="E17" s="496">
        <f>ROUND([5]Group!E14/1000,0)</f>
        <v>60</v>
      </c>
      <c r="F17" s="496">
        <f>ROUND([5]Group!F14/1000,0)</f>
        <v>2</v>
      </c>
      <c r="G17" s="496">
        <f>ROUND([5]Group!G14/1000,0)</f>
        <v>0</v>
      </c>
      <c r="H17" s="496">
        <f>ROUND([5]Group!H14/1000,0)</f>
        <v>2</v>
      </c>
      <c r="I17" s="575">
        <f>-ROUND([5]Group!I14/1000,0)</f>
        <v>-4</v>
      </c>
      <c r="J17" s="575">
        <f>-ROUND([5]Group!J14/1000,0)</f>
        <v>-1</v>
      </c>
      <c r="K17" s="575">
        <f>-ROUND([5]Group!K14/1000,0)</f>
        <v>-3</v>
      </c>
      <c r="L17" s="575">
        <f>-ROUND([5]Group!L14/1000,0)</f>
        <v>-2</v>
      </c>
      <c r="M17" s="496">
        <f>-ROUND([5]Group!M14/1000,0)</f>
        <v>0</v>
      </c>
      <c r="N17" s="575">
        <f>-ROUND([5]Group!N14/1000,0)</f>
        <v>-2</v>
      </c>
      <c r="O17" s="575">
        <f>-ROUND([5]Group!O14/1000,0)</f>
        <v>-3</v>
      </c>
      <c r="P17" s="496">
        <f>ROUND([5]Group!P14/1000,0)</f>
        <v>178</v>
      </c>
      <c r="Q17" s="496">
        <f>ROUND([5]Group!Q14/1000,0)</f>
        <v>1</v>
      </c>
      <c r="R17" s="2"/>
    </row>
    <row r="18" spans="1:18" s="21" customFormat="1" ht="15.75" thickBot="1">
      <c r="A18" s="573" t="s">
        <v>1003</v>
      </c>
      <c r="B18" s="493" t="s">
        <v>268</v>
      </c>
      <c r="C18" s="496">
        <f>ROUND([5]Group!C15/1000,0)</f>
        <v>5000</v>
      </c>
      <c r="D18" s="496">
        <f>ROUND([5]Group!D15/1000,0)</f>
        <v>3992</v>
      </c>
      <c r="E18" s="496">
        <f>ROUND([5]Group!E15/1000,0)</f>
        <v>753</v>
      </c>
      <c r="F18" s="496">
        <f>ROUND([5]Group!F15/1000,0)</f>
        <v>132</v>
      </c>
      <c r="G18" s="496">
        <f>ROUND([5]Group!G15/1000,0)</f>
        <v>0</v>
      </c>
      <c r="H18" s="496">
        <f>ROUND([5]Group!H15/1000,0)</f>
        <v>119</v>
      </c>
      <c r="I18" s="575">
        <f>-ROUND([5]Group!I15/1000,0)</f>
        <v>-30</v>
      </c>
      <c r="J18" s="575">
        <f>-ROUND([5]Group!J15/1000,0)</f>
        <v>-15</v>
      </c>
      <c r="K18" s="575">
        <f>-ROUND([5]Group!K15/1000,0)</f>
        <v>-12</v>
      </c>
      <c r="L18" s="575">
        <f>-ROUND([5]Group!L15/1000,0)</f>
        <v>-72</v>
      </c>
      <c r="M18" s="496">
        <f>-ROUND([5]Group!M15/1000,0)</f>
        <v>0</v>
      </c>
      <c r="N18" s="575">
        <f>-ROUND([5]Group!N15/1000,0)</f>
        <v>-61</v>
      </c>
      <c r="O18" s="575">
        <f>-ROUND([5]Group!O15/1000,0)</f>
        <v>-217</v>
      </c>
      <c r="P18" s="496">
        <f>ROUND([5]Group!P15/1000,0)</f>
        <v>4411</v>
      </c>
      <c r="Q18" s="496">
        <f>ROUND([5]Group!Q15/1000,0)</f>
        <v>57</v>
      </c>
      <c r="R18" s="2"/>
    </row>
    <row r="19" spans="1:18" s="21" customFormat="1" ht="15.75" thickBot="1">
      <c r="A19" s="573" t="s">
        <v>1004</v>
      </c>
      <c r="B19" s="493" t="s">
        <v>265</v>
      </c>
      <c r="C19" s="546">
        <f>ROUND([5]Group!C16/1000,0)</f>
        <v>3193</v>
      </c>
      <c r="D19" s="546">
        <f>ROUND([5]Group!D16/1000,0)</f>
        <v>2771</v>
      </c>
      <c r="E19" s="546">
        <f>ROUND([5]Group!E16/1000,0)</f>
        <v>393</v>
      </c>
      <c r="F19" s="546">
        <f>ROUND([5]Group!F16/1000,0)</f>
        <v>72</v>
      </c>
      <c r="G19" s="546">
        <f>ROUND([5]Group!G16/1000,0)</f>
        <v>0</v>
      </c>
      <c r="H19" s="546">
        <f>ROUND([5]Group!H16/1000,0)</f>
        <v>70</v>
      </c>
      <c r="I19" s="824">
        <f>-ROUND([5]Group!I16/1000,0)</f>
        <v>-20</v>
      </c>
      <c r="J19" s="824">
        <f>-ROUND([5]Group!J16/1000,0)</f>
        <v>-11</v>
      </c>
      <c r="K19" s="824">
        <f>-ROUND([5]Group!K16/1000,0)</f>
        <v>-8</v>
      </c>
      <c r="L19" s="824">
        <f>-ROUND([5]Group!L16/1000,0)</f>
        <v>-31</v>
      </c>
      <c r="M19" s="546">
        <f>-ROUND([5]Group!M16/1000,0)</f>
        <v>0</v>
      </c>
      <c r="N19" s="824">
        <f>-ROUND([5]Group!N16/1000,0)</f>
        <v>-30</v>
      </c>
      <c r="O19" s="824">
        <f>-ROUND([5]Group!O16/1000,0)</f>
        <v>-200</v>
      </c>
      <c r="P19" s="546">
        <f>ROUND([5]Group!P16/1000,0)</f>
        <v>2887</v>
      </c>
      <c r="Q19" s="546">
        <f>ROUND([5]Group!Q16/1000,0)</f>
        <v>38</v>
      </c>
      <c r="R19" s="2"/>
    </row>
    <row r="20" spans="1:18" s="21" customFormat="1" ht="15.75" thickBot="1">
      <c r="A20" s="573" t="s">
        <v>1005</v>
      </c>
      <c r="B20" s="493" t="s">
        <v>145</v>
      </c>
      <c r="C20" s="540">
        <f>ROUND([5]Group!C17/1000,0)</f>
        <v>4556</v>
      </c>
      <c r="D20" s="540">
        <f>ROUND([5]Group!D17/1000,0)</f>
        <v>3987</v>
      </c>
      <c r="E20" s="540">
        <f>ROUND([5]Group!E17/1000,0)</f>
        <v>543</v>
      </c>
      <c r="F20" s="540">
        <f>ROUND([5]Group!F17/1000,0)</f>
        <v>235</v>
      </c>
      <c r="G20" s="540">
        <f>ROUND([5]Group!G17/1000,0)</f>
        <v>0</v>
      </c>
      <c r="H20" s="540">
        <f>ROUND([5]Group!H17/1000,0)+1</f>
        <v>213</v>
      </c>
      <c r="I20" s="576">
        <f>-ROUND([5]Group!I17/1000,0)</f>
        <v>-26</v>
      </c>
      <c r="J20" s="576">
        <f>-ROUND([5]Group!J17/1000,0)</f>
        <v>-5</v>
      </c>
      <c r="K20" s="576">
        <f>-ROUND([5]Group!K17/1000,0)</f>
        <v>-19</v>
      </c>
      <c r="L20" s="576">
        <f>-ROUND([5]Group!L17/1000,0)</f>
        <v>-64</v>
      </c>
      <c r="M20" s="540">
        <f>-ROUND([5]Group!M17/1000,0)</f>
        <v>0</v>
      </c>
      <c r="N20" s="576">
        <f>-ROUND([5]Group!N17/1000,0)</f>
        <v>-61</v>
      </c>
      <c r="O20" s="576">
        <f>-ROUND([5]Group!O17/1000,0)</f>
        <v>-909</v>
      </c>
      <c r="P20" s="540">
        <f>ROUND([5]Group!P17/1000,0)</f>
        <v>4118</v>
      </c>
      <c r="Q20" s="540">
        <f>ROUND([5]Group!Q17/1000,0)</f>
        <v>165</v>
      </c>
      <c r="R20" s="2"/>
    </row>
    <row r="21" spans="1:18" s="21" customFormat="1" ht="15.75" thickBot="1">
      <c r="A21" s="573"/>
      <c r="B21" s="493"/>
      <c r="C21" s="449">
        <f>SUM(C14:C20)-C19</f>
        <v>10043</v>
      </c>
      <c r="D21" s="449">
        <f t="shared" ref="D21:Q21" si="0">SUM(D14:D20)-D19</f>
        <v>8404</v>
      </c>
      <c r="E21" s="449">
        <f t="shared" si="0"/>
        <v>1357</v>
      </c>
      <c r="F21" s="449">
        <f t="shared" si="0"/>
        <v>369</v>
      </c>
      <c r="G21" s="449">
        <f t="shared" si="0"/>
        <v>0</v>
      </c>
      <c r="H21" s="449">
        <f t="shared" si="0"/>
        <v>334</v>
      </c>
      <c r="I21" s="771">
        <f t="shared" si="0"/>
        <v>-60</v>
      </c>
      <c r="J21" s="771">
        <f t="shared" si="0"/>
        <v>-21</v>
      </c>
      <c r="K21" s="771">
        <f t="shared" si="0"/>
        <v>-34</v>
      </c>
      <c r="L21" s="771">
        <f t="shared" si="0"/>
        <v>-138</v>
      </c>
      <c r="M21" s="449">
        <f t="shared" si="0"/>
        <v>0</v>
      </c>
      <c r="N21" s="771">
        <f t="shared" si="0"/>
        <v>-124</v>
      </c>
      <c r="O21" s="771">
        <f t="shared" si="0"/>
        <v>-1129</v>
      </c>
      <c r="P21" s="449">
        <f t="shared" si="0"/>
        <v>8747</v>
      </c>
      <c r="Q21" s="449">
        <f t="shared" si="0"/>
        <v>223</v>
      </c>
      <c r="R21" s="2"/>
    </row>
    <row r="22" spans="1:18" s="21" customFormat="1" ht="15.75" thickBot="1">
      <c r="A22" s="573" t="s">
        <v>1006</v>
      </c>
      <c r="B22" s="541" t="s">
        <v>133</v>
      </c>
      <c r="C22" s="542"/>
      <c r="D22" s="542"/>
      <c r="E22" s="542"/>
      <c r="F22" s="542"/>
      <c r="G22" s="542"/>
      <c r="H22" s="542"/>
      <c r="I22" s="542"/>
      <c r="J22" s="542"/>
      <c r="K22" s="542"/>
      <c r="L22" s="542"/>
      <c r="M22" s="542"/>
      <c r="N22" s="542"/>
      <c r="O22" s="542"/>
      <c r="P22" s="542"/>
      <c r="Q22" s="542"/>
      <c r="R22" s="2"/>
    </row>
    <row r="23" spans="1:18" s="21" customFormat="1" ht="15.75" thickBot="1">
      <c r="A23" s="573" t="s">
        <v>1007</v>
      </c>
      <c r="B23" s="493" t="s">
        <v>142</v>
      </c>
      <c r="C23" s="496">
        <f>ROUND([5]Group!C22/1000,0)</f>
        <v>0</v>
      </c>
      <c r="D23" s="496">
        <f>ROUND([5]Group!D22/1000,0)</f>
        <v>0</v>
      </c>
      <c r="E23" s="496">
        <f>ROUND([5]Group!E22/1000,0)</f>
        <v>0</v>
      </c>
      <c r="F23" s="496">
        <f>ROUND([5]Group!F22/1000,0)</f>
        <v>0</v>
      </c>
      <c r="G23" s="496">
        <f>ROUND([5]Group!G22/1000,0)</f>
        <v>0</v>
      </c>
      <c r="H23" s="496">
        <f>ROUND([5]Group!H22/1000,0)</f>
        <v>0</v>
      </c>
      <c r="I23" s="496">
        <f>-ROUND([5]Group!I22/1000,0)</f>
        <v>0</v>
      </c>
      <c r="J23" s="496">
        <f>-ROUND([5]Group!J22/1000,0)</f>
        <v>0</v>
      </c>
      <c r="K23" s="496">
        <f>-ROUND([5]Group!K22/1000,0)</f>
        <v>0</v>
      </c>
      <c r="L23" s="496">
        <f>-ROUND([5]Group!L22/1000,0)</f>
        <v>0</v>
      </c>
      <c r="M23" s="496">
        <f>-ROUND([5]Group!M22/1000,0)</f>
        <v>0</v>
      </c>
      <c r="N23" s="496">
        <f>-ROUND([5]Group!N22/1000,0)</f>
        <v>0</v>
      </c>
      <c r="O23" s="496">
        <f>-ROUND([5]Group!O22/1000,0)</f>
        <v>0</v>
      </c>
      <c r="P23" s="496">
        <f>ROUND([5]Group!P22/1000,0)</f>
        <v>0</v>
      </c>
      <c r="Q23" s="496">
        <f>ROUND([5]Group!Q22/1000,0)</f>
        <v>0</v>
      </c>
      <c r="R23" s="2"/>
    </row>
    <row r="24" spans="1:18" s="21" customFormat="1" ht="15.75" thickBot="1">
      <c r="A24" s="573" t="s">
        <v>1008</v>
      </c>
      <c r="B24" s="493" t="s">
        <v>143</v>
      </c>
      <c r="C24" s="496">
        <f>ROUND([5]Group!C23/1000,0)</f>
        <v>1641</v>
      </c>
      <c r="D24" s="496">
        <f>ROUND([5]Group!D23/1000,0)</f>
        <v>1641</v>
      </c>
      <c r="E24" s="496">
        <f>ROUND([5]Group!E23/1000,0)</f>
        <v>0</v>
      </c>
      <c r="F24" s="496">
        <f>ROUND([5]Group!F23/1000,0)</f>
        <v>0</v>
      </c>
      <c r="G24" s="496">
        <f>ROUND([5]Group!G23/1000,0)</f>
        <v>0</v>
      </c>
      <c r="H24" s="496">
        <f>ROUND([5]Group!H23/1000,0)</f>
        <v>0</v>
      </c>
      <c r="I24" s="575">
        <f>-ROUND([5]Group!I23/1000,0)</f>
        <v>-2</v>
      </c>
      <c r="J24" s="575">
        <f>-ROUND([5]Group!J23/1000,0)</f>
        <v>-2</v>
      </c>
      <c r="K24" s="496">
        <f>-ROUND([5]Group!K23/1000,0)</f>
        <v>0</v>
      </c>
      <c r="L24" s="496">
        <f>-ROUND([5]Group!L23/1000,0)</f>
        <v>0</v>
      </c>
      <c r="M24" s="496">
        <f>-ROUND([5]Group!M23/1000,0)</f>
        <v>0</v>
      </c>
      <c r="N24" s="496">
        <f>-ROUND([5]Group!N23/1000,0)</f>
        <v>0</v>
      </c>
      <c r="O24" s="496">
        <f>-ROUND([5]Group!O23/1000,0)</f>
        <v>0</v>
      </c>
      <c r="P24" s="496">
        <f>ROUND([5]Group!P23/1000,0)</f>
        <v>0</v>
      </c>
      <c r="Q24" s="496">
        <f>ROUND([5]Group!Q23/1000,0)</f>
        <v>0</v>
      </c>
      <c r="R24" s="2"/>
    </row>
    <row r="25" spans="1:18" s="21" customFormat="1" ht="15.75" thickBot="1">
      <c r="A25" s="573" t="s">
        <v>1009</v>
      </c>
      <c r="B25" s="493" t="s">
        <v>144</v>
      </c>
      <c r="C25" s="496">
        <f>ROUND([5]Group!C24/1000,0)</f>
        <v>1393</v>
      </c>
      <c r="D25" s="496">
        <f>ROUND([5]Group!D24/1000,0)</f>
        <v>1393</v>
      </c>
      <c r="E25" s="496">
        <f>ROUND([5]Group!E24/1000,0)</f>
        <v>0</v>
      </c>
      <c r="F25" s="496">
        <f>ROUND([5]Group!F24/1000,0)</f>
        <v>0</v>
      </c>
      <c r="G25" s="496">
        <f>ROUND([5]Group!G24/1000,0)</f>
        <v>0</v>
      </c>
      <c r="H25" s="496">
        <f>ROUND([5]Group!H24/1000,0)</f>
        <v>0</v>
      </c>
      <c r="I25" s="496">
        <f>-ROUND([5]Group!I24/1000,0)</f>
        <v>0</v>
      </c>
      <c r="J25" s="496">
        <f>-ROUND([5]Group!J24/1000,0)</f>
        <v>0</v>
      </c>
      <c r="K25" s="496">
        <f>-ROUND([5]Group!K24/1000,0)</f>
        <v>0</v>
      </c>
      <c r="L25" s="496">
        <f>-ROUND([5]Group!L24/1000,0)</f>
        <v>0</v>
      </c>
      <c r="M25" s="496">
        <f>-ROUND([5]Group!M24/1000,0)</f>
        <v>0</v>
      </c>
      <c r="N25" s="496">
        <f>-ROUND([5]Group!N24/1000,0)</f>
        <v>0</v>
      </c>
      <c r="O25" s="496">
        <f>-ROUND([5]Group!O24/1000,0)</f>
        <v>0</v>
      </c>
      <c r="P25" s="496">
        <f>ROUND([5]Group!P24/1000,0)</f>
        <v>0</v>
      </c>
      <c r="Q25" s="496">
        <f>ROUND([5]Group!Q24/1000,0)</f>
        <v>0</v>
      </c>
      <c r="R25" s="2"/>
    </row>
    <row r="26" spans="1:18" s="21" customFormat="1" ht="15.75" thickBot="1">
      <c r="A26" s="573" t="s">
        <v>1010</v>
      </c>
      <c r="B26" s="493" t="s">
        <v>267</v>
      </c>
      <c r="C26" s="496">
        <f>ROUND([5]Group!C25/1000,0)</f>
        <v>45</v>
      </c>
      <c r="D26" s="496">
        <f>ROUND([5]Group!D25/1000,0)</f>
        <v>42</v>
      </c>
      <c r="E26" s="496">
        <f>ROUND([5]Group!E25/1000,0)</f>
        <v>0</v>
      </c>
      <c r="F26" s="496">
        <f>ROUND([5]Group!F25/1000,0)</f>
        <v>0</v>
      </c>
      <c r="G26" s="496">
        <f>ROUND([5]Group!G25/1000,0)</f>
        <v>0</v>
      </c>
      <c r="H26" s="496">
        <f>ROUND([5]Group!H25/1000,0)</f>
        <v>0</v>
      </c>
      <c r="I26" s="496">
        <f>-ROUND([5]Group!I25/1000,0)</f>
        <v>0</v>
      </c>
      <c r="J26" s="496">
        <f>-ROUND([5]Group!J25/1000,0)</f>
        <v>0</v>
      </c>
      <c r="K26" s="496">
        <f>-ROUND([5]Group!K25/1000,0)</f>
        <v>0</v>
      </c>
      <c r="L26" s="496">
        <f>-ROUND([5]Group!L25/1000,0)</f>
        <v>0</v>
      </c>
      <c r="M26" s="496">
        <f>-ROUND([5]Group!M25/1000,0)</f>
        <v>0</v>
      </c>
      <c r="N26" s="496">
        <f>-ROUND([5]Group!N25/1000,0)</f>
        <v>0</v>
      </c>
      <c r="O26" s="496">
        <f>-ROUND([5]Group!O25/1000,0)</f>
        <v>0</v>
      </c>
      <c r="P26" s="496">
        <f>ROUND([5]Group!P25/1000,0)</f>
        <v>0</v>
      </c>
      <c r="Q26" s="496">
        <f>ROUND([5]Group!Q25/1000,0)</f>
        <v>0</v>
      </c>
      <c r="R26" s="2"/>
    </row>
    <row r="27" spans="1:18" s="21" customFormat="1" ht="15.75" thickBot="1">
      <c r="A27" s="573" t="s">
        <v>1011</v>
      </c>
      <c r="B27" s="493" t="s">
        <v>268</v>
      </c>
      <c r="C27" s="444">
        <f>ROUND([5]Group!C26/1000,0)</f>
        <v>98</v>
      </c>
      <c r="D27" s="444">
        <f>ROUND([5]Group!D26/1000,0)</f>
        <v>98</v>
      </c>
      <c r="E27" s="444">
        <f>ROUND([5]Group!E26/1000,0)</f>
        <v>0</v>
      </c>
      <c r="F27" s="444">
        <f>ROUND([5]Group!F26/1000,0)</f>
        <v>0</v>
      </c>
      <c r="G27" s="444">
        <f>ROUND([5]Group!G26/1000,0)</f>
        <v>0</v>
      </c>
      <c r="H27" s="444">
        <f>ROUND([5]Group!H26/1000,0)</f>
        <v>0</v>
      </c>
      <c r="I27" s="444">
        <f>-ROUND([5]Group!I26/1000,0)</f>
        <v>0</v>
      </c>
      <c r="J27" s="444">
        <f>-ROUND([5]Group!J26/1000,0)</f>
        <v>0</v>
      </c>
      <c r="K27" s="444">
        <f>-ROUND([5]Group!K26/1000,0)</f>
        <v>0</v>
      </c>
      <c r="L27" s="444">
        <f>-ROUND([5]Group!L26/1000,0)</f>
        <v>0</v>
      </c>
      <c r="M27" s="444">
        <f>-ROUND([5]Group!M26/1000,0)</f>
        <v>0</v>
      </c>
      <c r="N27" s="444">
        <f>-ROUND([5]Group!N26/1000,0)</f>
        <v>0</v>
      </c>
      <c r="O27" s="444">
        <f>-ROUND([5]Group!O26/1000,0)</f>
        <v>0</v>
      </c>
      <c r="P27" s="444">
        <f>ROUND([5]Group!P26/1000,0)</f>
        <v>0</v>
      </c>
      <c r="Q27" s="444">
        <f>ROUND([5]Group!Q26/1000,0)</f>
        <v>0</v>
      </c>
      <c r="R27" s="2"/>
    </row>
    <row r="28" spans="1:18" s="21" customFormat="1" ht="15.75" thickBot="1">
      <c r="A28" s="573"/>
      <c r="B28" s="493"/>
      <c r="C28" s="533">
        <f>SUM(C23:C27)</f>
        <v>3177</v>
      </c>
      <c r="D28" s="533">
        <f t="shared" ref="D28:Q28" si="1">SUM(D23:D27)</f>
        <v>3174</v>
      </c>
      <c r="E28" s="533">
        <f t="shared" si="1"/>
        <v>0</v>
      </c>
      <c r="F28" s="533">
        <f t="shared" si="1"/>
        <v>0</v>
      </c>
      <c r="G28" s="533">
        <f t="shared" si="1"/>
        <v>0</v>
      </c>
      <c r="H28" s="533">
        <f t="shared" si="1"/>
        <v>0</v>
      </c>
      <c r="I28" s="771">
        <f t="shared" si="1"/>
        <v>-2</v>
      </c>
      <c r="J28" s="771">
        <f t="shared" si="1"/>
        <v>-2</v>
      </c>
      <c r="K28" s="533">
        <f t="shared" si="1"/>
        <v>0</v>
      </c>
      <c r="L28" s="533">
        <f t="shared" si="1"/>
        <v>0</v>
      </c>
      <c r="M28" s="533">
        <f t="shared" si="1"/>
        <v>0</v>
      </c>
      <c r="N28" s="533">
        <f t="shared" si="1"/>
        <v>0</v>
      </c>
      <c r="O28" s="533">
        <f t="shared" si="1"/>
        <v>0</v>
      </c>
      <c r="P28" s="533">
        <f t="shared" si="1"/>
        <v>0</v>
      </c>
      <c r="Q28" s="533">
        <f t="shared" si="1"/>
        <v>0</v>
      </c>
      <c r="R28" s="533"/>
    </row>
    <row r="29" spans="1:18" s="21" customFormat="1" ht="21.75" thickBot="1">
      <c r="A29" s="573" t="s">
        <v>1012</v>
      </c>
      <c r="B29" s="541" t="s">
        <v>146</v>
      </c>
      <c r="C29" s="543"/>
      <c r="D29" s="543"/>
      <c r="E29" s="543"/>
      <c r="F29" s="543"/>
      <c r="G29" s="543"/>
      <c r="H29" s="543"/>
      <c r="I29" s="543"/>
      <c r="J29" s="543"/>
      <c r="K29" s="543"/>
      <c r="L29" s="543"/>
      <c r="M29" s="543"/>
      <c r="N29" s="543"/>
      <c r="O29" s="543"/>
      <c r="P29" s="543"/>
      <c r="Q29" s="543"/>
      <c r="R29" s="2"/>
    </row>
    <row r="30" spans="1:18" s="21" customFormat="1" ht="15.75" thickBot="1">
      <c r="A30" s="573" t="s">
        <v>1013</v>
      </c>
      <c r="B30" s="493" t="s">
        <v>142</v>
      </c>
      <c r="C30" s="496">
        <f>ROUND([5]Group!C30/1000,0)</f>
        <v>0</v>
      </c>
      <c r="D30" s="496">
        <f>ROUND([5]Group!D30/1000,0)</f>
        <v>0</v>
      </c>
      <c r="E30" s="496">
        <f>ROUND([5]Group!E30/1000,0)</f>
        <v>0</v>
      </c>
      <c r="F30" s="496">
        <f>ROUND([5]Group!F30/1000,0)</f>
        <v>0</v>
      </c>
      <c r="G30" s="496">
        <f>ROUND([5]Group!G30/1000,0)</f>
        <v>0</v>
      </c>
      <c r="H30" s="496">
        <f>ROUND([5]Group!H30/1000,0)</f>
        <v>0</v>
      </c>
      <c r="I30" s="496">
        <f>-ROUND([5]Group!I30/1000,0)</f>
        <v>0</v>
      </c>
      <c r="J30" s="496">
        <f>-ROUND([5]Group!J30/1000,0)</f>
        <v>0</v>
      </c>
      <c r="K30" s="496">
        <f>-ROUND([5]Group!K30/1000,0)</f>
        <v>0</v>
      </c>
      <c r="L30" s="496">
        <f>-ROUND([5]Group!L30/1000,0)</f>
        <v>0</v>
      </c>
      <c r="M30" s="496">
        <f>-ROUND([5]Group!M30/1000,0)</f>
        <v>0</v>
      </c>
      <c r="N30" s="496">
        <f>-ROUND([5]Group!N30/1000,0)</f>
        <v>0</v>
      </c>
      <c r="O30" s="496">
        <f>-ROUND([5]Group!O30/1000,0)</f>
        <v>0</v>
      </c>
      <c r="P30" s="496">
        <f>ROUND([5]Group!P30/1000,0)</f>
        <v>0</v>
      </c>
      <c r="Q30" s="496">
        <f>ROUND([5]Group!Q30/1000,0)</f>
        <v>0</v>
      </c>
      <c r="R30" s="2"/>
    </row>
    <row r="31" spans="1:18" s="21" customFormat="1" ht="15.75" thickBot="1">
      <c r="A31" s="573" t="s">
        <v>1014</v>
      </c>
      <c r="B31" s="493" t="s">
        <v>143</v>
      </c>
      <c r="C31" s="496">
        <f>ROUND([5]Group!C31/1000,0)</f>
        <v>9</v>
      </c>
      <c r="D31" s="496">
        <f>ROUND([5]Group!D31/1000,0)</f>
        <v>8</v>
      </c>
      <c r="E31" s="496">
        <f>ROUND([5]Group!E31/1000,0)</f>
        <v>1</v>
      </c>
      <c r="F31" s="496">
        <f>ROUND([5]Group!F31/1000,0)</f>
        <v>0</v>
      </c>
      <c r="G31" s="496">
        <f>ROUND([5]Group!G31/1000,0)</f>
        <v>0</v>
      </c>
      <c r="H31" s="496">
        <f>ROUND([5]Group!H31/1000,0)</f>
        <v>0</v>
      </c>
      <c r="I31" s="496">
        <f>-ROUND([5]Group!I31/1000,0)</f>
        <v>0</v>
      </c>
      <c r="J31" s="496">
        <f>-ROUND([5]Group!J31/1000,0)</f>
        <v>0</v>
      </c>
      <c r="K31" s="496">
        <f>-ROUND([5]Group!K31/1000,0)</f>
        <v>0</v>
      </c>
      <c r="L31" s="496">
        <f>-ROUND([5]Group!L31/1000,0)</f>
        <v>0</v>
      </c>
      <c r="M31" s="496">
        <f>-ROUND([5]Group!M31/1000,0)</f>
        <v>0</v>
      </c>
      <c r="N31" s="496">
        <f>-ROUND([5]Group!N31/1000,0)</f>
        <v>0</v>
      </c>
      <c r="O31" s="496">
        <f>-ROUND([5]Group!O31/1000,0)</f>
        <v>0</v>
      </c>
      <c r="P31" s="496">
        <f>ROUND([5]Group!P31/1000,0)</f>
        <v>6</v>
      </c>
      <c r="Q31" s="496">
        <f>ROUND([5]Group!Q31/1000,0)</f>
        <v>0</v>
      </c>
      <c r="R31" s="2"/>
    </row>
    <row r="32" spans="1:18" s="21" customFormat="1" ht="15.75" thickBot="1">
      <c r="A32" s="573" t="s">
        <v>1015</v>
      </c>
      <c r="B32" s="493" t="s">
        <v>144</v>
      </c>
      <c r="C32" s="496">
        <f>ROUND([5]Group!C32/1000,0)</f>
        <v>73</v>
      </c>
      <c r="D32" s="496">
        <f>ROUND([5]Group!D32/1000,0)</f>
        <v>73</v>
      </c>
      <c r="E32" s="496">
        <f>ROUND([5]Group!E32/1000,0)</f>
        <v>0</v>
      </c>
      <c r="F32" s="496">
        <f>ROUND([5]Group!F32/1000,0)</f>
        <v>0</v>
      </c>
      <c r="G32" s="496">
        <f>ROUND([5]Group!G32/1000,0)</f>
        <v>0</v>
      </c>
      <c r="H32" s="496">
        <f>ROUND([5]Group!H32/1000,0)</f>
        <v>0</v>
      </c>
      <c r="I32" s="496">
        <f>-ROUND([5]Group!I32/1000,0)</f>
        <v>0</v>
      </c>
      <c r="J32" s="496">
        <f>-ROUND([5]Group!J32/1000,0)</f>
        <v>0</v>
      </c>
      <c r="K32" s="496">
        <f>-ROUND([5]Group!K32/1000,0)</f>
        <v>0</v>
      </c>
      <c r="L32" s="496">
        <f>-ROUND([5]Group!L32/1000,0)</f>
        <v>0</v>
      </c>
      <c r="M32" s="496">
        <f>-ROUND([5]Group!M32/1000,0)</f>
        <v>0</v>
      </c>
      <c r="N32" s="496">
        <f>-ROUND([5]Group!N32/1000,0)</f>
        <v>0</v>
      </c>
      <c r="O32" s="496">
        <f>-ROUND([5]Group!O32/1000,0)</f>
        <v>0</v>
      </c>
      <c r="P32" s="496">
        <f>ROUND([5]Group!P32/1000,0)</f>
        <v>0</v>
      </c>
      <c r="Q32" s="496">
        <f>ROUND([5]Group!Q32/1000,0)</f>
        <v>0</v>
      </c>
      <c r="R32" s="2"/>
    </row>
    <row r="33" spans="1:18" s="21" customFormat="1" ht="15.75" thickBot="1">
      <c r="A33" s="573" t="s">
        <v>1016</v>
      </c>
      <c r="B33" s="493" t="s">
        <v>267</v>
      </c>
      <c r="C33" s="496">
        <f>ROUND([5]Group!C33/1000,0)</f>
        <v>36</v>
      </c>
      <c r="D33" s="496">
        <f>ROUND([5]Group!D33/1000,0)</f>
        <v>27</v>
      </c>
      <c r="E33" s="496">
        <f>ROUND([5]Group!E33/1000,0)</f>
        <v>9</v>
      </c>
      <c r="F33" s="496">
        <f>ROUND([5]Group!F33/1000,0)</f>
        <v>0</v>
      </c>
      <c r="G33" s="496">
        <f>ROUND([5]Group!G33/1000,0)</f>
        <v>0</v>
      </c>
      <c r="H33" s="496">
        <f>ROUND([5]Group!H33/1000,0)</f>
        <v>0</v>
      </c>
      <c r="I33" s="496">
        <f>-ROUND([5]Group!I33/1000,0)</f>
        <v>0</v>
      </c>
      <c r="J33" s="496">
        <f>-ROUND([5]Group!J33/1000,0)</f>
        <v>0</v>
      </c>
      <c r="K33" s="496">
        <f>-ROUND([5]Group!K33/1000,0)</f>
        <v>0</v>
      </c>
      <c r="L33" s="496">
        <f>-ROUND([5]Group!L33/1000,0)</f>
        <v>0</v>
      </c>
      <c r="M33" s="496">
        <f>-ROUND([5]Group!M33/1000,0)</f>
        <v>0</v>
      </c>
      <c r="N33" s="496">
        <f>-ROUND([5]Group!N33/1000,0)</f>
        <v>0</v>
      </c>
      <c r="O33" s="496">
        <f>-ROUND([5]Group!O33/1000,0)</f>
        <v>0</v>
      </c>
      <c r="P33" s="496">
        <f>ROUND([5]Group!P33/1000,0)</f>
        <v>14</v>
      </c>
      <c r="Q33" s="496">
        <f>ROUND([5]Group!Q33/1000,0)</f>
        <v>0</v>
      </c>
      <c r="R33" s="2"/>
    </row>
    <row r="34" spans="1:18" s="21" customFormat="1" ht="15.75" thickBot="1">
      <c r="A34" s="573" t="s">
        <v>1017</v>
      </c>
      <c r="B34" s="493" t="s">
        <v>268</v>
      </c>
      <c r="C34" s="496">
        <f>ROUND([5]Group!C34/1000,0)</f>
        <v>1835</v>
      </c>
      <c r="D34" s="496">
        <f>ROUND([5]Group!D34/1000,0)</f>
        <v>1461</v>
      </c>
      <c r="E34" s="496">
        <f>ROUND([5]Group!E34/1000,0)</f>
        <v>340</v>
      </c>
      <c r="F34" s="496">
        <f>ROUND([5]Group!F34/1000,0)</f>
        <v>47</v>
      </c>
      <c r="G34" s="496">
        <f>ROUND([5]Group!G34/1000,0)</f>
        <v>0</v>
      </c>
      <c r="H34" s="496">
        <f>ROUND([5]Group!H34/1000,0)</f>
        <v>46</v>
      </c>
      <c r="I34" s="496">
        <f>-ROUND([5]Group!I34/1000,0)</f>
        <v>0</v>
      </c>
      <c r="J34" s="496">
        <f>-ROUND([5]Group!J34/1000,0)</f>
        <v>0</v>
      </c>
      <c r="K34" s="496">
        <f>-ROUND([5]Group!K34/1000,0)</f>
        <v>0</v>
      </c>
      <c r="L34" s="823">
        <f>-ROUND([5]Group!L34/1000,0)</f>
        <v>-18</v>
      </c>
      <c r="M34" s="496">
        <f>-ROUND([5]Group!M34/1000,0)</f>
        <v>0</v>
      </c>
      <c r="N34" s="823">
        <f>-ROUND([5]Group!N34/1000,0)</f>
        <v>-18</v>
      </c>
      <c r="O34" s="496">
        <f>-ROUND([5]Group!O34/1000,0)</f>
        <v>0</v>
      </c>
      <c r="P34" s="496">
        <f>ROUND([5]Group!P34/1000,0)</f>
        <v>871</v>
      </c>
      <c r="Q34" s="496">
        <f>ROUND([5]Group!Q34/1000,0)</f>
        <v>2</v>
      </c>
      <c r="R34" s="2"/>
    </row>
    <row r="35" spans="1:18" s="21" customFormat="1" ht="15.75" thickBot="1">
      <c r="A35" s="573" t="s">
        <v>1018</v>
      </c>
      <c r="B35" s="493" t="s">
        <v>145</v>
      </c>
      <c r="C35" s="444">
        <f>ROUND([5]Group!C35/1000,0)</f>
        <v>661</v>
      </c>
      <c r="D35" s="444">
        <f>ROUND([5]Group!D35/1000,0)</f>
        <v>574</v>
      </c>
      <c r="E35" s="444">
        <f>ROUND([5]Group!E35/1000,0)</f>
        <v>55</v>
      </c>
      <c r="F35" s="444">
        <f>ROUND([5]Group!F35/1000,0)</f>
        <v>5</v>
      </c>
      <c r="G35" s="444">
        <f>ROUND([5]Group!G35/1000,0)</f>
        <v>0</v>
      </c>
      <c r="H35" s="444">
        <f>ROUND([5]Group!H35/1000,0)</f>
        <v>4</v>
      </c>
      <c r="I35" s="444">
        <f>-ROUND([5]Group!I35/1000,0)</f>
        <v>0</v>
      </c>
      <c r="J35" s="444">
        <f>-ROUND([5]Group!J35/1000,0)</f>
        <v>0</v>
      </c>
      <c r="K35" s="444">
        <f>-ROUND([5]Group!K35/1000,0)</f>
        <v>0</v>
      </c>
      <c r="L35" s="444">
        <f>-ROUND([5]Group!L35/1000,0)</f>
        <v>0</v>
      </c>
      <c r="M35" s="444">
        <f>-ROUND([5]Group!M35/1000,0)</f>
        <v>0</v>
      </c>
      <c r="N35" s="444">
        <f>-ROUND([5]Group!N35/1000,0)</f>
        <v>0</v>
      </c>
      <c r="O35" s="444">
        <f>-ROUND([5]Group!O35/1000,0)</f>
        <v>0</v>
      </c>
      <c r="P35" s="444">
        <f>ROUND([5]Group!P35/1000,0)</f>
        <v>195</v>
      </c>
      <c r="Q35" s="444">
        <f>ROUND([5]Group!Q35/1000,0)</f>
        <v>0</v>
      </c>
      <c r="R35" s="2"/>
    </row>
    <row r="36" spans="1:18" s="21" customFormat="1" ht="15.75" thickBot="1">
      <c r="A36" s="573"/>
      <c r="B36" s="493"/>
      <c r="C36" s="533">
        <f>SUM(C30:C35)</f>
        <v>2614</v>
      </c>
      <c r="D36" s="533">
        <f t="shared" ref="D36:Q36" si="2">SUM(D30:D35)</f>
        <v>2143</v>
      </c>
      <c r="E36" s="533">
        <f t="shared" si="2"/>
        <v>405</v>
      </c>
      <c r="F36" s="533">
        <f t="shared" si="2"/>
        <v>52</v>
      </c>
      <c r="G36" s="533">
        <f t="shared" si="2"/>
        <v>0</v>
      </c>
      <c r="H36" s="533">
        <f t="shared" si="2"/>
        <v>50</v>
      </c>
      <c r="I36" s="533">
        <f t="shared" si="2"/>
        <v>0</v>
      </c>
      <c r="J36" s="533">
        <f t="shared" si="2"/>
        <v>0</v>
      </c>
      <c r="K36" s="533">
        <f t="shared" si="2"/>
        <v>0</v>
      </c>
      <c r="L36" s="771">
        <f t="shared" si="2"/>
        <v>-18</v>
      </c>
      <c r="M36" s="533">
        <f t="shared" si="2"/>
        <v>0</v>
      </c>
      <c r="N36" s="771">
        <f t="shared" si="2"/>
        <v>-18</v>
      </c>
      <c r="O36" s="533">
        <f t="shared" si="2"/>
        <v>0</v>
      </c>
      <c r="P36" s="533">
        <f t="shared" si="2"/>
        <v>1086</v>
      </c>
      <c r="Q36" s="533">
        <f t="shared" si="2"/>
        <v>2</v>
      </c>
      <c r="R36" s="2"/>
    </row>
    <row r="37" spans="1:18" s="21" customFormat="1" ht="15.75" thickBot="1">
      <c r="A37" s="573" t="s">
        <v>1019</v>
      </c>
      <c r="B37" s="541" t="s">
        <v>35</v>
      </c>
      <c r="C37" s="525">
        <f>+C21+C28+C36+C12</f>
        <v>25086.282999999999</v>
      </c>
      <c r="D37" s="525">
        <f>+D21+D28+D36+D12</f>
        <v>22973.282999999999</v>
      </c>
      <c r="E37" s="525">
        <f t="shared" ref="E37:Q37" si="3">+E21+E28+E36</f>
        <v>1762</v>
      </c>
      <c r="F37" s="525">
        <f t="shared" si="3"/>
        <v>421</v>
      </c>
      <c r="G37" s="525">
        <f t="shared" si="3"/>
        <v>0</v>
      </c>
      <c r="H37" s="525">
        <f t="shared" si="3"/>
        <v>384</v>
      </c>
      <c r="I37" s="578">
        <f t="shared" si="3"/>
        <v>-62</v>
      </c>
      <c r="J37" s="578">
        <f t="shared" si="3"/>
        <v>-23</v>
      </c>
      <c r="K37" s="578">
        <f t="shared" si="3"/>
        <v>-34</v>
      </c>
      <c r="L37" s="578">
        <f t="shared" si="3"/>
        <v>-156</v>
      </c>
      <c r="M37" s="525">
        <f t="shared" si="3"/>
        <v>0</v>
      </c>
      <c r="N37" s="578">
        <f t="shared" si="3"/>
        <v>-142</v>
      </c>
      <c r="O37" s="578">
        <f t="shared" si="3"/>
        <v>-1129</v>
      </c>
      <c r="P37" s="525">
        <f t="shared" si="3"/>
        <v>9833</v>
      </c>
      <c r="Q37" s="525">
        <f t="shared" si="3"/>
        <v>225</v>
      </c>
      <c r="R37" s="2"/>
    </row>
    <row r="38" spans="1:18" s="21" customFormat="1" ht="9" customHeight="1" thickBot="1">
      <c r="B38" s="544"/>
      <c r="C38" s="474"/>
      <c r="D38" s="474"/>
      <c r="E38" s="474"/>
      <c r="F38" s="474"/>
      <c r="G38" s="474"/>
      <c r="H38" s="474"/>
      <c r="I38" s="474"/>
      <c r="J38" s="474"/>
      <c r="K38" s="474"/>
      <c r="L38" s="474"/>
      <c r="M38" s="474"/>
      <c r="N38" s="474"/>
      <c r="O38" s="474"/>
      <c r="P38" s="474"/>
      <c r="Q38" s="474"/>
      <c r="R38" s="2"/>
    </row>
    <row r="39" spans="1:18" s="21" customFormat="1">
      <c r="A39" s="862" t="s">
        <v>1188</v>
      </c>
      <c r="B39" s="2"/>
      <c r="C39" s="2"/>
      <c r="D39" s="2"/>
      <c r="E39" s="2"/>
      <c r="F39" s="2"/>
      <c r="G39" s="2"/>
      <c r="H39" s="2"/>
      <c r="I39" s="2"/>
      <c r="J39" s="2"/>
      <c r="K39" s="2"/>
      <c r="L39" s="2"/>
      <c r="M39" s="2"/>
      <c r="N39" s="2"/>
      <c r="O39" s="2"/>
      <c r="P39" s="2"/>
      <c r="Q39" s="2"/>
      <c r="R39" s="2"/>
    </row>
    <row r="40" spans="1:18" s="21" customFormat="1" ht="15.75" thickBot="1">
      <c r="B40" s="2"/>
      <c r="C40" s="2"/>
      <c r="D40" s="2"/>
      <c r="E40" s="2"/>
      <c r="F40" s="2"/>
      <c r="G40" s="2"/>
      <c r="H40" s="2"/>
      <c r="I40" s="2"/>
      <c r="J40" s="2"/>
      <c r="K40" s="2"/>
      <c r="L40" s="2"/>
      <c r="M40" s="2"/>
      <c r="N40" s="2"/>
      <c r="O40" s="2"/>
      <c r="P40" s="2"/>
      <c r="Q40" s="2"/>
      <c r="R40" s="2"/>
    </row>
    <row r="41" spans="1:18" s="21" customFormat="1" ht="15.75" thickBot="1">
      <c r="A41" s="1170">
        <v>44926</v>
      </c>
      <c r="B41" s="1171"/>
      <c r="C41" s="571" t="s">
        <v>3</v>
      </c>
      <c r="D41" s="571" t="s">
        <v>4</v>
      </c>
      <c r="E41" s="571" t="s">
        <v>5</v>
      </c>
      <c r="F41" s="571" t="s">
        <v>130</v>
      </c>
      <c r="G41" s="571" t="s">
        <v>127</v>
      </c>
      <c r="H41" s="571" t="s">
        <v>128</v>
      </c>
      <c r="I41" s="571" t="s">
        <v>129</v>
      </c>
      <c r="J41" s="571" t="s">
        <v>421</v>
      </c>
      <c r="K41" s="571" t="s">
        <v>731</v>
      </c>
      <c r="L41" s="571" t="s">
        <v>732</v>
      </c>
      <c r="M41" s="571" t="s">
        <v>733</v>
      </c>
      <c r="N41" s="571" t="s">
        <v>734</v>
      </c>
      <c r="O41" s="571" t="s">
        <v>735</v>
      </c>
      <c r="P41" s="571" t="s">
        <v>736</v>
      </c>
      <c r="Q41" s="571" t="s">
        <v>737</v>
      </c>
      <c r="R41" s="2"/>
    </row>
    <row r="42" spans="1:18" s="21" customFormat="1" ht="24.75" customHeight="1" thickBot="1">
      <c r="A42" s="1172"/>
      <c r="B42" s="1173"/>
      <c r="C42" s="1166" t="s">
        <v>134</v>
      </c>
      <c r="D42" s="1177"/>
      <c r="E42" s="1177"/>
      <c r="F42" s="1177"/>
      <c r="G42" s="1177"/>
      <c r="H42" s="1167"/>
      <c r="I42" s="1178" t="s">
        <v>136</v>
      </c>
      <c r="J42" s="1179"/>
      <c r="K42" s="1179"/>
      <c r="L42" s="1179"/>
      <c r="M42" s="1179"/>
      <c r="N42" s="1180"/>
      <c r="O42" s="1164" t="s">
        <v>147</v>
      </c>
      <c r="P42" s="1166" t="s">
        <v>137</v>
      </c>
      <c r="Q42" s="1167"/>
      <c r="R42" s="2"/>
    </row>
    <row r="43" spans="1:18" s="21" customFormat="1" ht="57.75" customHeight="1" thickBot="1">
      <c r="A43" s="1172"/>
      <c r="B43" s="1173"/>
      <c r="C43" s="1166" t="s">
        <v>131</v>
      </c>
      <c r="D43" s="1177"/>
      <c r="E43" s="1167"/>
      <c r="F43" s="1166" t="s">
        <v>132</v>
      </c>
      <c r="G43" s="1177"/>
      <c r="H43" s="1167"/>
      <c r="I43" s="1166" t="s">
        <v>138</v>
      </c>
      <c r="J43" s="1177"/>
      <c r="K43" s="1167"/>
      <c r="L43" s="1166" t="s">
        <v>139</v>
      </c>
      <c r="M43" s="1177"/>
      <c r="N43" s="1167"/>
      <c r="O43" s="1165"/>
      <c r="P43" s="1168"/>
      <c r="Q43" s="1169"/>
      <c r="R43" s="2"/>
    </row>
    <row r="44" spans="1:18" s="21" customFormat="1" ht="32.25" thickBot="1">
      <c r="A44" s="1172"/>
      <c r="B44" s="1173"/>
      <c r="C44" s="433"/>
      <c r="D44" s="434" t="s">
        <v>1185</v>
      </c>
      <c r="E44" s="434" t="s">
        <v>1186</v>
      </c>
      <c r="F44" s="433"/>
      <c r="G44" s="434" t="s">
        <v>1186</v>
      </c>
      <c r="H44" s="434" t="s">
        <v>1187</v>
      </c>
      <c r="I44" s="433"/>
      <c r="J44" s="434" t="s">
        <v>1185</v>
      </c>
      <c r="K44" s="434" t="s">
        <v>1186</v>
      </c>
      <c r="L44" s="433"/>
      <c r="M44" s="434" t="s">
        <v>1186</v>
      </c>
      <c r="N44" s="434" t="s">
        <v>1187</v>
      </c>
      <c r="O44" s="1165"/>
      <c r="P44" s="434" t="s">
        <v>140</v>
      </c>
      <c r="Q44" s="434" t="s">
        <v>141</v>
      </c>
      <c r="R44" s="2"/>
    </row>
    <row r="45" spans="1:18" s="21" customFormat="1" ht="15.75" thickBot="1">
      <c r="A45" s="1174"/>
      <c r="B45" s="1175"/>
      <c r="C45" s="545" t="s">
        <v>36</v>
      </c>
      <c r="D45" s="545" t="s">
        <v>36</v>
      </c>
      <c r="E45" s="545" t="s">
        <v>36</v>
      </c>
      <c r="F45" s="545" t="s">
        <v>36</v>
      </c>
      <c r="G45" s="545" t="s">
        <v>36</v>
      </c>
      <c r="H45" s="545" t="s">
        <v>36</v>
      </c>
      <c r="I45" s="545" t="s">
        <v>36</v>
      </c>
      <c r="J45" s="545" t="s">
        <v>36</v>
      </c>
      <c r="K45" s="545" t="s">
        <v>36</v>
      </c>
      <c r="L45" s="545" t="s">
        <v>36</v>
      </c>
      <c r="M45" s="545" t="s">
        <v>36</v>
      </c>
      <c r="N45" s="545" t="s">
        <v>36</v>
      </c>
      <c r="O45" s="545" t="s">
        <v>36</v>
      </c>
      <c r="P45" s="545" t="s">
        <v>36</v>
      </c>
      <c r="Q45" s="545" t="s">
        <v>36</v>
      </c>
      <c r="R45" s="2"/>
    </row>
    <row r="46" spans="1:18" s="21" customFormat="1" ht="32.25" thickBot="1">
      <c r="A46" s="572" t="s">
        <v>999</v>
      </c>
      <c r="B46" s="538" t="s">
        <v>283</v>
      </c>
      <c r="C46" s="437">
        <v>9480</v>
      </c>
      <c r="D46" s="437">
        <v>9480</v>
      </c>
      <c r="E46" s="437">
        <v>0</v>
      </c>
      <c r="F46" s="437">
        <v>0</v>
      </c>
      <c r="G46" s="437">
        <v>0</v>
      </c>
      <c r="H46" s="437">
        <v>0</v>
      </c>
      <c r="I46" s="437">
        <v>0</v>
      </c>
      <c r="J46" s="437">
        <v>0</v>
      </c>
      <c r="K46" s="437">
        <v>0</v>
      </c>
      <c r="L46" s="437">
        <v>0</v>
      </c>
      <c r="M46" s="437">
        <v>0</v>
      </c>
      <c r="N46" s="437">
        <v>0</v>
      </c>
      <c r="O46" s="437">
        <v>0</v>
      </c>
      <c r="P46" s="437">
        <v>0</v>
      </c>
      <c r="Q46" s="437">
        <v>0</v>
      </c>
      <c r="R46" s="2"/>
    </row>
    <row r="47" spans="1:18" s="21" customFormat="1" ht="15.75" thickBot="1">
      <c r="A47" s="573" t="s">
        <v>751</v>
      </c>
      <c r="B47" s="538" t="s">
        <v>264</v>
      </c>
      <c r="C47" s="543"/>
      <c r="D47" s="543"/>
      <c r="E47" s="543"/>
      <c r="F47" s="543"/>
      <c r="G47" s="543"/>
      <c r="H47" s="543"/>
      <c r="I47" s="543"/>
      <c r="J47" s="543"/>
      <c r="K47" s="543"/>
      <c r="L47" s="543"/>
      <c r="M47" s="543"/>
      <c r="N47" s="543"/>
      <c r="O47" s="543"/>
      <c r="P47" s="543"/>
      <c r="Q47" s="543"/>
      <c r="R47" s="2"/>
    </row>
    <row r="48" spans="1:18" s="21" customFormat="1" ht="15.75" thickBot="1">
      <c r="A48" s="573" t="s">
        <v>782</v>
      </c>
      <c r="B48" s="493" t="s">
        <v>142</v>
      </c>
      <c r="C48" s="496">
        <v>115</v>
      </c>
      <c r="D48" s="496">
        <v>115</v>
      </c>
      <c r="E48" s="496">
        <v>0</v>
      </c>
      <c r="F48" s="496">
        <v>0</v>
      </c>
      <c r="G48" s="496">
        <v>0</v>
      </c>
      <c r="H48" s="496">
        <v>0</v>
      </c>
      <c r="I48" s="496">
        <v>0</v>
      </c>
      <c r="J48" s="496">
        <v>0</v>
      </c>
      <c r="K48" s="496">
        <v>0</v>
      </c>
      <c r="L48" s="496">
        <v>0</v>
      </c>
      <c r="M48" s="496">
        <v>0</v>
      </c>
      <c r="N48" s="496">
        <v>0</v>
      </c>
      <c r="O48" s="496">
        <v>0</v>
      </c>
      <c r="P48" s="496">
        <v>0</v>
      </c>
      <c r="Q48" s="496">
        <v>0</v>
      </c>
      <c r="R48" s="2"/>
    </row>
    <row r="49" spans="1:18" s="21" customFormat="1" ht="15.75" thickBot="1">
      <c r="A49" s="573" t="s">
        <v>1000</v>
      </c>
      <c r="B49" s="493" t="s">
        <v>143</v>
      </c>
      <c r="C49" s="496">
        <v>40</v>
      </c>
      <c r="D49" s="496">
        <v>38</v>
      </c>
      <c r="E49" s="496">
        <v>2</v>
      </c>
      <c r="F49" s="496">
        <v>0</v>
      </c>
      <c r="G49" s="496">
        <v>0</v>
      </c>
      <c r="H49" s="496">
        <v>0</v>
      </c>
      <c r="I49" s="496">
        <v>0</v>
      </c>
      <c r="J49" s="496">
        <v>0</v>
      </c>
      <c r="K49" s="496">
        <v>0</v>
      </c>
      <c r="L49" s="496">
        <v>0</v>
      </c>
      <c r="M49" s="496">
        <v>0</v>
      </c>
      <c r="N49" s="496">
        <v>0</v>
      </c>
      <c r="O49" s="496">
        <v>0</v>
      </c>
      <c r="P49" s="496">
        <v>39</v>
      </c>
      <c r="Q49" s="496">
        <v>0</v>
      </c>
      <c r="R49" s="2"/>
    </row>
    <row r="50" spans="1:18" s="21" customFormat="1" ht="15.75" thickBot="1">
      <c r="A50" s="573" t="s">
        <v>1001</v>
      </c>
      <c r="B50" s="493" t="s">
        <v>144</v>
      </c>
      <c r="C50" s="496">
        <v>71</v>
      </c>
      <c r="D50" s="496">
        <v>71</v>
      </c>
      <c r="E50" s="496">
        <v>0</v>
      </c>
      <c r="F50" s="496">
        <v>0</v>
      </c>
      <c r="G50" s="496">
        <v>0</v>
      </c>
      <c r="H50" s="496">
        <v>0</v>
      </c>
      <c r="I50" s="496">
        <v>0</v>
      </c>
      <c r="J50" s="496">
        <v>0</v>
      </c>
      <c r="K50" s="496">
        <v>0</v>
      </c>
      <c r="L50" s="496">
        <v>0</v>
      </c>
      <c r="M50" s="496">
        <v>0</v>
      </c>
      <c r="N50" s="496">
        <v>0</v>
      </c>
      <c r="O50" s="496">
        <v>0</v>
      </c>
      <c r="P50" s="496">
        <v>0</v>
      </c>
      <c r="Q50" s="496">
        <v>0</v>
      </c>
      <c r="R50" s="2"/>
    </row>
    <row r="51" spans="1:18" s="21" customFormat="1" ht="15.75" thickBot="1">
      <c r="A51" s="573" t="s">
        <v>1002</v>
      </c>
      <c r="B51" s="493" t="s">
        <v>267</v>
      </c>
      <c r="C51" s="496">
        <v>183</v>
      </c>
      <c r="D51" s="496">
        <v>132</v>
      </c>
      <c r="E51" s="496">
        <v>51</v>
      </c>
      <c r="F51" s="496">
        <v>3</v>
      </c>
      <c r="G51" s="496">
        <v>0</v>
      </c>
      <c r="H51" s="496">
        <v>3</v>
      </c>
      <c r="I51" s="575">
        <v>-4</v>
      </c>
      <c r="J51" s="575">
        <v>-1</v>
      </c>
      <c r="K51" s="496">
        <v>-3</v>
      </c>
      <c r="L51" s="575">
        <v>-2</v>
      </c>
      <c r="M51" s="496">
        <v>0</v>
      </c>
      <c r="N51" s="575">
        <v>-2</v>
      </c>
      <c r="O51" s="575">
        <v>-2</v>
      </c>
      <c r="P51" s="496">
        <v>122</v>
      </c>
      <c r="Q51" s="496">
        <v>1</v>
      </c>
      <c r="R51" s="2"/>
    </row>
    <row r="52" spans="1:18" s="21" customFormat="1" ht="15.75" thickBot="1">
      <c r="A52" s="573" t="s">
        <v>1003</v>
      </c>
      <c r="B52" s="493" t="s">
        <v>268</v>
      </c>
      <c r="C52" s="496">
        <v>4990</v>
      </c>
      <c r="D52" s="496">
        <v>3719</v>
      </c>
      <c r="E52" s="496">
        <v>1011</v>
      </c>
      <c r="F52" s="496">
        <v>144</v>
      </c>
      <c r="G52" s="496">
        <v>0</v>
      </c>
      <c r="H52" s="496">
        <v>132</v>
      </c>
      <c r="I52" s="575">
        <v>-31</v>
      </c>
      <c r="J52" s="575">
        <v>-15</v>
      </c>
      <c r="K52" s="575">
        <v>-14</v>
      </c>
      <c r="L52" s="575">
        <v>-69</v>
      </c>
      <c r="M52" s="496">
        <v>0</v>
      </c>
      <c r="N52" s="575">
        <v>-59</v>
      </c>
      <c r="O52" s="575">
        <v>-220</v>
      </c>
      <c r="P52" s="496">
        <v>4470</v>
      </c>
      <c r="Q52" s="496">
        <v>71</v>
      </c>
      <c r="R52" s="2"/>
    </row>
    <row r="53" spans="1:18" s="21" customFormat="1" ht="15.75" thickBot="1">
      <c r="A53" s="573" t="s">
        <v>1004</v>
      </c>
      <c r="B53" s="493" t="s">
        <v>266</v>
      </c>
      <c r="C53" s="546">
        <v>3408</v>
      </c>
      <c r="D53" s="546">
        <v>2673</v>
      </c>
      <c r="E53" s="546">
        <v>671</v>
      </c>
      <c r="F53" s="546">
        <v>84</v>
      </c>
      <c r="G53" s="546">
        <v>0</v>
      </c>
      <c r="H53" s="546">
        <v>82</v>
      </c>
      <c r="I53" s="824">
        <v>-20</v>
      </c>
      <c r="J53" s="824">
        <v>-9</v>
      </c>
      <c r="K53" s="824">
        <v>-10</v>
      </c>
      <c r="L53" s="824">
        <v>-34</v>
      </c>
      <c r="M53" s="546">
        <v>0</v>
      </c>
      <c r="N53" s="824">
        <v>-33</v>
      </c>
      <c r="O53" s="824">
        <v>-203</v>
      </c>
      <c r="P53" s="546">
        <v>3119</v>
      </c>
      <c r="Q53" s="546">
        <v>47</v>
      </c>
      <c r="R53" s="2"/>
    </row>
    <row r="54" spans="1:18" s="21" customFormat="1" ht="15.75" thickBot="1">
      <c r="A54" s="573" t="s">
        <v>1005</v>
      </c>
      <c r="B54" s="493" t="s">
        <v>145</v>
      </c>
      <c r="C54" s="540">
        <v>4510</v>
      </c>
      <c r="D54" s="540">
        <v>3978</v>
      </c>
      <c r="E54" s="540">
        <v>502</v>
      </c>
      <c r="F54" s="540">
        <v>261</v>
      </c>
      <c r="G54" s="540">
        <v>0</v>
      </c>
      <c r="H54" s="540">
        <v>236</v>
      </c>
      <c r="I54" s="576">
        <v>-17</v>
      </c>
      <c r="J54" s="576">
        <v>-6</v>
      </c>
      <c r="K54" s="576">
        <v>-10</v>
      </c>
      <c r="L54" s="576">
        <v>-55</v>
      </c>
      <c r="M54" s="540">
        <v>0</v>
      </c>
      <c r="N54" s="576">
        <v>-52</v>
      </c>
      <c r="O54" s="576">
        <v>-944</v>
      </c>
      <c r="P54" s="540">
        <v>4134</v>
      </c>
      <c r="Q54" s="540">
        <v>200</v>
      </c>
      <c r="R54" s="2"/>
    </row>
    <row r="55" spans="1:18" s="21" customFormat="1" ht="15.75" thickBot="1">
      <c r="A55" s="573"/>
      <c r="B55" s="493"/>
      <c r="C55" s="449">
        <v>9909</v>
      </c>
      <c r="D55" s="449">
        <v>8053</v>
      </c>
      <c r="E55" s="449">
        <v>1566</v>
      </c>
      <c r="F55" s="449">
        <v>408</v>
      </c>
      <c r="G55" s="449">
        <v>0</v>
      </c>
      <c r="H55" s="449">
        <v>371</v>
      </c>
      <c r="I55" s="769">
        <v>-52</v>
      </c>
      <c r="J55" s="770">
        <v>-22</v>
      </c>
      <c r="K55" s="770">
        <v>-27</v>
      </c>
      <c r="L55" s="771">
        <v>-126</v>
      </c>
      <c r="M55" s="449">
        <v>0</v>
      </c>
      <c r="N55" s="769">
        <v>-113</v>
      </c>
      <c r="O55" s="769">
        <v>-1166</v>
      </c>
      <c r="P55" s="449">
        <v>8765</v>
      </c>
      <c r="Q55" s="449">
        <v>272</v>
      </c>
      <c r="R55" s="2"/>
    </row>
    <row r="56" spans="1:18" s="21" customFormat="1" ht="15.75" thickBot="1">
      <c r="A56" s="573" t="s">
        <v>1006</v>
      </c>
      <c r="B56" s="541" t="s">
        <v>133</v>
      </c>
      <c r="C56" s="542"/>
      <c r="D56" s="542"/>
      <c r="E56" s="542"/>
      <c r="F56" s="542"/>
      <c r="G56" s="542"/>
      <c r="H56" s="542"/>
      <c r="I56" s="542"/>
      <c r="J56" s="542"/>
      <c r="K56" s="542"/>
      <c r="L56" s="542"/>
      <c r="M56" s="542"/>
      <c r="N56" s="542"/>
      <c r="O56" s="542"/>
      <c r="P56" s="542"/>
      <c r="Q56" s="542"/>
      <c r="R56" s="2"/>
    </row>
    <row r="57" spans="1:18" s="21" customFormat="1" ht="15.75" thickBot="1">
      <c r="A57" s="573" t="s">
        <v>1007</v>
      </c>
      <c r="B57" s="493" t="s">
        <v>142</v>
      </c>
      <c r="C57" s="496">
        <v>0</v>
      </c>
      <c r="D57" s="496">
        <v>0</v>
      </c>
      <c r="E57" s="496">
        <v>0</v>
      </c>
      <c r="F57" s="496">
        <v>0</v>
      </c>
      <c r="G57" s="496">
        <v>0</v>
      </c>
      <c r="H57" s="496">
        <v>0</v>
      </c>
      <c r="I57" s="496">
        <v>0</v>
      </c>
      <c r="J57" s="496">
        <v>0</v>
      </c>
      <c r="K57" s="496">
        <v>0</v>
      </c>
      <c r="L57" s="496">
        <v>0</v>
      </c>
      <c r="M57" s="496">
        <v>0</v>
      </c>
      <c r="N57" s="496">
        <v>0</v>
      </c>
      <c r="O57" s="496">
        <v>0</v>
      </c>
      <c r="P57" s="496">
        <v>0</v>
      </c>
      <c r="Q57" s="496">
        <v>0</v>
      </c>
      <c r="R57" s="2"/>
    </row>
    <row r="58" spans="1:18" s="21" customFormat="1" ht="15.75" thickBot="1">
      <c r="A58" s="573" t="s">
        <v>1008</v>
      </c>
      <c r="B58" s="493" t="s">
        <v>143</v>
      </c>
      <c r="C58" s="496">
        <v>1382</v>
      </c>
      <c r="D58" s="496">
        <v>1382</v>
      </c>
      <c r="E58" s="496">
        <v>0</v>
      </c>
      <c r="F58" s="496">
        <v>0</v>
      </c>
      <c r="G58" s="496">
        <v>0</v>
      </c>
      <c r="H58" s="496">
        <v>0</v>
      </c>
      <c r="I58" s="575">
        <v>-2</v>
      </c>
      <c r="J58" s="575">
        <v>-2</v>
      </c>
      <c r="K58" s="496">
        <v>0</v>
      </c>
      <c r="L58" s="496">
        <v>0</v>
      </c>
      <c r="M58" s="496">
        <v>0</v>
      </c>
      <c r="N58" s="496">
        <v>0</v>
      </c>
      <c r="O58" s="496">
        <v>0</v>
      </c>
      <c r="P58" s="496">
        <v>0</v>
      </c>
      <c r="Q58" s="496">
        <v>0</v>
      </c>
      <c r="R58" s="2"/>
    </row>
    <row r="59" spans="1:18" s="21" customFormat="1" ht="15.75" thickBot="1">
      <c r="A59" s="573" t="s">
        <v>1009</v>
      </c>
      <c r="B59" s="493" t="s">
        <v>144</v>
      </c>
      <c r="C59" s="496">
        <v>1007</v>
      </c>
      <c r="D59" s="496">
        <v>1007</v>
      </c>
      <c r="E59" s="496">
        <v>0</v>
      </c>
      <c r="F59" s="496">
        <v>0</v>
      </c>
      <c r="G59" s="496">
        <v>0</v>
      </c>
      <c r="H59" s="496">
        <v>0</v>
      </c>
      <c r="I59" s="496">
        <v>0</v>
      </c>
      <c r="J59" s="496">
        <v>0</v>
      </c>
      <c r="K59" s="496">
        <v>0</v>
      </c>
      <c r="L59" s="496">
        <v>0</v>
      </c>
      <c r="M59" s="496">
        <v>0</v>
      </c>
      <c r="N59" s="496">
        <v>0</v>
      </c>
      <c r="O59" s="496">
        <v>0</v>
      </c>
      <c r="P59" s="496">
        <v>0</v>
      </c>
      <c r="Q59" s="496">
        <v>0</v>
      </c>
      <c r="R59" s="2"/>
    </row>
    <row r="60" spans="1:18" s="21" customFormat="1" ht="15.75" thickBot="1">
      <c r="A60" s="573" t="s">
        <v>1010</v>
      </c>
      <c r="B60" s="493" t="s">
        <v>267</v>
      </c>
      <c r="C60" s="496">
        <v>46</v>
      </c>
      <c r="D60" s="496">
        <v>37</v>
      </c>
      <c r="E60" s="496">
        <v>0</v>
      </c>
      <c r="F60" s="496">
        <v>0</v>
      </c>
      <c r="G60" s="496">
        <v>0</v>
      </c>
      <c r="H60" s="496">
        <v>0</v>
      </c>
      <c r="I60" s="496">
        <v>0</v>
      </c>
      <c r="J60" s="496">
        <v>0</v>
      </c>
      <c r="K60" s="496">
        <v>0</v>
      </c>
      <c r="L60" s="496">
        <v>0</v>
      </c>
      <c r="M60" s="496">
        <v>0</v>
      </c>
      <c r="N60" s="496">
        <v>0</v>
      </c>
      <c r="O60" s="496">
        <v>0</v>
      </c>
      <c r="P60" s="496">
        <v>0</v>
      </c>
      <c r="Q60" s="496">
        <v>0</v>
      </c>
      <c r="R60" s="2"/>
    </row>
    <row r="61" spans="1:18" s="21" customFormat="1" ht="15.75" thickBot="1">
      <c r="A61" s="573" t="s">
        <v>1011</v>
      </c>
      <c r="B61" s="493" t="s">
        <v>268</v>
      </c>
      <c r="C61" s="540">
        <v>69</v>
      </c>
      <c r="D61" s="540">
        <v>69</v>
      </c>
      <c r="E61" s="540">
        <v>0</v>
      </c>
      <c r="F61" s="540">
        <v>0</v>
      </c>
      <c r="G61" s="540">
        <v>0</v>
      </c>
      <c r="H61" s="540">
        <v>0</v>
      </c>
      <c r="I61" s="540">
        <v>0</v>
      </c>
      <c r="J61" s="540">
        <v>0</v>
      </c>
      <c r="K61" s="540">
        <v>0</v>
      </c>
      <c r="L61" s="540">
        <v>0</v>
      </c>
      <c r="M61" s="540">
        <v>0</v>
      </c>
      <c r="N61" s="540">
        <v>0</v>
      </c>
      <c r="O61" s="540">
        <v>0</v>
      </c>
      <c r="P61" s="540">
        <v>0</v>
      </c>
      <c r="Q61" s="540">
        <v>0</v>
      </c>
      <c r="R61" s="2"/>
    </row>
    <row r="62" spans="1:18" s="21" customFormat="1" ht="15.75" thickBot="1">
      <c r="A62" s="573"/>
      <c r="B62" s="493"/>
      <c r="C62" s="449">
        <v>2504</v>
      </c>
      <c r="D62" s="449">
        <v>2495</v>
      </c>
      <c r="E62" s="449">
        <v>0</v>
      </c>
      <c r="F62" s="449">
        <v>0</v>
      </c>
      <c r="G62" s="449">
        <v>0</v>
      </c>
      <c r="H62" s="449">
        <v>0</v>
      </c>
      <c r="I62" s="769">
        <v>-2</v>
      </c>
      <c r="J62" s="769">
        <v>-2</v>
      </c>
      <c r="K62" s="449">
        <v>0</v>
      </c>
      <c r="L62" s="449">
        <v>0</v>
      </c>
      <c r="M62" s="449">
        <v>0</v>
      </c>
      <c r="N62" s="449">
        <v>0</v>
      </c>
      <c r="O62" s="449">
        <v>0</v>
      </c>
      <c r="P62" s="449">
        <v>0</v>
      </c>
      <c r="Q62" s="449">
        <v>0</v>
      </c>
      <c r="R62" s="2"/>
    </row>
    <row r="63" spans="1:18" s="21" customFormat="1" ht="21.75" thickBot="1">
      <c r="A63" s="573" t="s">
        <v>1012</v>
      </c>
      <c r="B63" s="541" t="s">
        <v>146</v>
      </c>
      <c r="C63" s="543"/>
      <c r="D63" s="543"/>
      <c r="E63" s="543"/>
      <c r="F63" s="543"/>
      <c r="G63" s="543"/>
      <c r="H63" s="543"/>
      <c r="I63" s="543"/>
      <c r="J63" s="543"/>
      <c r="K63" s="543"/>
      <c r="L63" s="543"/>
      <c r="M63" s="543"/>
      <c r="N63" s="543"/>
      <c r="O63" s="543"/>
      <c r="P63" s="543"/>
      <c r="Q63" s="543"/>
      <c r="R63" s="2"/>
    </row>
    <row r="64" spans="1:18" s="21" customFormat="1" ht="15.75" thickBot="1">
      <c r="A64" s="573" t="s">
        <v>1013</v>
      </c>
      <c r="B64" s="493" t="s">
        <v>142</v>
      </c>
      <c r="C64" s="496">
        <v>0</v>
      </c>
      <c r="D64" s="496">
        <v>0</v>
      </c>
      <c r="E64" s="496">
        <v>0</v>
      </c>
      <c r="F64" s="496">
        <v>0</v>
      </c>
      <c r="G64" s="496">
        <v>0</v>
      </c>
      <c r="H64" s="496">
        <v>0</v>
      </c>
      <c r="I64" s="496">
        <v>0</v>
      </c>
      <c r="J64" s="496">
        <v>0</v>
      </c>
      <c r="K64" s="496">
        <v>0</v>
      </c>
      <c r="L64" s="496">
        <v>0</v>
      </c>
      <c r="M64" s="496">
        <v>0</v>
      </c>
      <c r="N64" s="496">
        <v>0</v>
      </c>
      <c r="O64" s="496"/>
      <c r="P64" s="496">
        <v>0</v>
      </c>
      <c r="Q64" s="496">
        <v>0</v>
      </c>
      <c r="R64" s="2"/>
    </row>
    <row r="65" spans="1:18" s="21" customFormat="1" ht="15.75" thickBot="1">
      <c r="A65" s="573" t="s">
        <v>1014</v>
      </c>
      <c r="B65" s="493" t="s">
        <v>143</v>
      </c>
      <c r="C65" s="496">
        <v>12</v>
      </c>
      <c r="D65" s="496">
        <v>11</v>
      </c>
      <c r="E65" s="496">
        <v>1</v>
      </c>
      <c r="F65" s="496">
        <v>0</v>
      </c>
      <c r="G65" s="496">
        <v>0</v>
      </c>
      <c r="H65" s="496">
        <v>0</v>
      </c>
      <c r="I65" s="496">
        <v>0</v>
      </c>
      <c r="J65" s="496">
        <v>0</v>
      </c>
      <c r="K65" s="496">
        <v>0</v>
      </c>
      <c r="L65" s="496">
        <v>0</v>
      </c>
      <c r="M65" s="496">
        <v>0</v>
      </c>
      <c r="N65" s="496">
        <v>0</v>
      </c>
      <c r="O65" s="496"/>
      <c r="P65" s="496">
        <v>7</v>
      </c>
      <c r="Q65" s="496">
        <v>0</v>
      </c>
      <c r="R65" s="2"/>
    </row>
    <row r="66" spans="1:18" s="21" customFormat="1" ht="15.75" thickBot="1">
      <c r="A66" s="573" t="s">
        <v>1015</v>
      </c>
      <c r="B66" s="493" t="s">
        <v>144</v>
      </c>
      <c r="C66" s="496">
        <v>62</v>
      </c>
      <c r="D66" s="496">
        <v>62</v>
      </c>
      <c r="E66" s="496">
        <v>0</v>
      </c>
      <c r="F66" s="496">
        <v>0</v>
      </c>
      <c r="G66" s="496">
        <v>0</v>
      </c>
      <c r="H66" s="496">
        <v>0</v>
      </c>
      <c r="I66" s="496">
        <v>0</v>
      </c>
      <c r="J66" s="496">
        <v>0</v>
      </c>
      <c r="K66" s="496">
        <v>0</v>
      </c>
      <c r="L66" s="496">
        <v>0</v>
      </c>
      <c r="M66" s="496">
        <v>0</v>
      </c>
      <c r="N66" s="496">
        <v>0</v>
      </c>
      <c r="O66" s="496"/>
      <c r="P66" s="496">
        <v>0</v>
      </c>
      <c r="Q66" s="496">
        <v>0</v>
      </c>
      <c r="R66" s="2"/>
    </row>
    <row r="67" spans="1:18" s="21" customFormat="1" ht="15.75" thickBot="1">
      <c r="A67" s="573" t="s">
        <v>1016</v>
      </c>
      <c r="B67" s="493" t="s">
        <v>267</v>
      </c>
      <c r="C67" s="496">
        <v>39</v>
      </c>
      <c r="D67" s="496">
        <v>27</v>
      </c>
      <c r="E67" s="496">
        <v>12</v>
      </c>
      <c r="F67" s="496">
        <v>0</v>
      </c>
      <c r="G67" s="496">
        <v>0</v>
      </c>
      <c r="H67" s="496">
        <v>0</v>
      </c>
      <c r="I67" s="496">
        <v>0</v>
      </c>
      <c r="J67" s="496">
        <v>0</v>
      </c>
      <c r="K67" s="496">
        <v>0</v>
      </c>
      <c r="L67" s="496">
        <v>0</v>
      </c>
      <c r="M67" s="496">
        <v>0</v>
      </c>
      <c r="N67" s="496">
        <v>0</v>
      </c>
      <c r="O67" s="496"/>
      <c r="P67" s="496">
        <v>16</v>
      </c>
      <c r="Q67" s="496">
        <v>0</v>
      </c>
      <c r="R67" s="2"/>
    </row>
    <row r="68" spans="1:18" s="21" customFormat="1" ht="15.75" thickBot="1">
      <c r="A68" s="573" t="s">
        <v>1017</v>
      </c>
      <c r="B68" s="493" t="s">
        <v>268</v>
      </c>
      <c r="C68" s="496">
        <v>1705</v>
      </c>
      <c r="D68" s="496">
        <v>1380</v>
      </c>
      <c r="E68" s="496">
        <v>286</v>
      </c>
      <c r="F68" s="496">
        <v>75</v>
      </c>
      <c r="G68" s="496">
        <v>0</v>
      </c>
      <c r="H68" s="496">
        <v>74</v>
      </c>
      <c r="I68" s="496">
        <v>0</v>
      </c>
      <c r="J68" s="496">
        <v>0</v>
      </c>
      <c r="K68" s="496">
        <v>0</v>
      </c>
      <c r="L68" s="575">
        <v>-17</v>
      </c>
      <c r="M68" s="496">
        <v>0</v>
      </c>
      <c r="N68" s="575">
        <v>-17</v>
      </c>
      <c r="O68" s="496"/>
      <c r="P68" s="496">
        <v>903</v>
      </c>
      <c r="Q68" s="496">
        <v>2</v>
      </c>
      <c r="R68" s="2"/>
    </row>
    <row r="69" spans="1:18" s="21" customFormat="1" ht="15.75" thickBot="1">
      <c r="A69" s="573" t="s">
        <v>1018</v>
      </c>
      <c r="B69" s="493" t="s">
        <v>145</v>
      </c>
      <c r="C69" s="540">
        <v>692</v>
      </c>
      <c r="D69" s="540">
        <v>600</v>
      </c>
      <c r="E69" s="540">
        <v>59</v>
      </c>
      <c r="F69" s="540">
        <v>5</v>
      </c>
      <c r="G69" s="540">
        <v>0</v>
      </c>
      <c r="H69" s="540">
        <v>5</v>
      </c>
      <c r="I69" s="540">
        <v>0</v>
      </c>
      <c r="J69" s="540">
        <v>0</v>
      </c>
      <c r="K69" s="540">
        <v>0</v>
      </c>
      <c r="L69" s="540">
        <v>0</v>
      </c>
      <c r="M69" s="540">
        <v>0</v>
      </c>
      <c r="N69" s="540">
        <v>0</v>
      </c>
      <c r="O69" s="540"/>
      <c r="P69" s="540">
        <v>238</v>
      </c>
      <c r="Q69" s="540">
        <v>1</v>
      </c>
      <c r="R69" s="2"/>
    </row>
    <row r="70" spans="1:18" s="21" customFormat="1" ht="15.75" thickBot="1">
      <c r="A70" s="573"/>
      <c r="B70" s="493"/>
      <c r="C70" s="449">
        <v>2510</v>
      </c>
      <c r="D70" s="449">
        <v>2080</v>
      </c>
      <c r="E70" s="449">
        <v>358</v>
      </c>
      <c r="F70" s="449">
        <v>80</v>
      </c>
      <c r="G70" s="449">
        <v>0</v>
      </c>
      <c r="H70" s="449">
        <v>79</v>
      </c>
      <c r="I70" s="449">
        <v>0</v>
      </c>
      <c r="J70" s="449">
        <v>0</v>
      </c>
      <c r="K70" s="449">
        <v>0</v>
      </c>
      <c r="L70" s="770">
        <v>-17</v>
      </c>
      <c r="M70" s="449">
        <v>0</v>
      </c>
      <c r="N70" s="770">
        <v>-17</v>
      </c>
      <c r="O70" s="449"/>
      <c r="P70" s="449">
        <v>1164</v>
      </c>
      <c r="Q70" s="449">
        <v>3</v>
      </c>
      <c r="R70" s="2"/>
    </row>
    <row r="71" spans="1:18" s="21" customFormat="1" ht="15.75" thickBot="1">
      <c r="A71" s="573" t="s">
        <v>1019</v>
      </c>
      <c r="B71" s="541" t="s">
        <v>35</v>
      </c>
      <c r="C71" s="525">
        <v>24403</v>
      </c>
      <c r="D71" s="525">
        <v>22108</v>
      </c>
      <c r="E71" s="525">
        <v>1924</v>
      </c>
      <c r="F71" s="525">
        <v>488</v>
      </c>
      <c r="G71" s="525">
        <v>0</v>
      </c>
      <c r="H71" s="525">
        <v>450</v>
      </c>
      <c r="I71" s="578">
        <v>-54</v>
      </c>
      <c r="J71" s="578">
        <v>-24</v>
      </c>
      <c r="K71" s="578">
        <v>-27</v>
      </c>
      <c r="L71" s="578">
        <v>-143</v>
      </c>
      <c r="M71" s="525">
        <v>0</v>
      </c>
      <c r="N71" s="578">
        <v>-130</v>
      </c>
      <c r="O71" s="578">
        <v>-1166</v>
      </c>
      <c r="P71" s="525">
        <v>9929</v>
      </c>
      <c r="Q71" s="525">
        <v>275</v>
      </c>
      <c r="R71" s="2"/>
    </row>
    <row r="72" spans="1:18" ht="15.75" thickBot="1">
      <c r="A72" s="544"/>
      <c r="B72" s="544"/>
      <c r="C72" s="523"/>
      <c r="D72" s="523"/>
      <c r="E72" s="523"/>
      <c r="F72" s="523"/>
      <c r="G72" s="523"/>
      <c r="H72" s="523"/>
      <c r="I72" s="772"/>
      <c r="J72" s="772"/>
      <c r="K72" s="772"/>
      <c r="L72" s="772"/>
      <c r="M72" s="523"/>
      <c r="N72" s="772"/>
      <c r="O72" s="772"/>
      <c r="P72" s="523"/>
      <c r="Q72" s="523"/>
    </row>
    <row r="73" spans="1:18">
      <c r="A73" s="862" t="s">
        <v>1188</v>
      </c>
      <c r="B73" s="861"/>
    </row>
    <row r="74" spans="1:18" ht="15.75" customHeight="1">
      <c r="A74" s="1176"/>
      <c r="B74" s="1176"/>
      <c r="C74" s="1176"/>
      <c r="D74" s="1176"/>
      <c r="E74" s="1176"/>
      <c r="F74" s="1176"/>
      <c r="G74" s="1176"/>
      <c r="H74" s="1176"/>
      <c r="I74" s="1176"/>
      <c r="J74" s="1176"/>
      <c r="K74" s="1176"/>
      <c r="L74" s="1176"/>
      <c r="M74" s="1176"/>
      <c r="N74" s="1176"/>
      <c r="O74" s="1176"/>
      <c r="P74" s="1176"/>
      <c r="Q74" s="1176"/>
    </row>
    <row r="75" spans="1:18" ht="27.75" customHeight="1">
      <c r="A75" s="1163" t="s">
        <v>1537</v>
      </c>
      <c r="B75" s="1163"/>
      <c r="C75" s="1163"/>
      <c r="D75" s="1163"/>
      <c r="E75" s="1163"/>
      <c r="F75" s="1163"/>
      <c r="G75" s="1163"/>
      <c r="H75" s="1163"/>
      <c r="I75" s="1163"/>
      <c r="J75" s="1163"/>
      <c r="K75" s="1163"/>
      <c r="L75" s="1163"/>
      <c r="M75" s="1163"/>
      <c r="N75" s="1163"/>
      <c r="O75" s="1163"/>
      <c r="P75" s="1163"/>
      <c r="Q75" s="1163"/>
    </row>
    <row r="76" spans="1:18">
      <c r="B76" s="220"/>
      <c r="C76" s="220"/>
      <c r="D76" s="220"/>
      <c r="E76" s="220"/>
      <c r="F76" s="220"/>
      <c r="G76" s="220"/>
      <c r="H76" s="220"/>
      <c r="I76" s="220"/>
      <c r="J76" s="220"/>
      <c r="K76" s="220"/>
      <c r="L76" s="220"/>
      <c r="M76" s="220"/>
      <c r="N76" s="220"/>
      <c r="O76" s="220"/>
      <c r="P76" s="220"/>
      <c r="Q76" s="220"/>
    </row>
    <row r="77" spans="1:18" s="20" customFormat="1" ht="24" customHeight="1"/>
  </sheetData>
  <sheetProtection algorithmName="SHA-512" hashValue="Di4klwME0vlyC7zdxAKJhk0odg759svpURfr9QLnLUrS9bCM6snm0WOtN5fzJ1ysSvC2GWTvf9Vzd5PRUsooWw==" saltValue="Yp/ig6bNAh7H+HMK0HwnwA==" spinCount="100000" sheet="1" objects="1" scenarios="1" selectLockedCells="1"/>
  <customSheetViews>
    <customSheetView guid="{37226721-D1D5-4398-9EDA-67E59F139E5C}">
      <selection activeCell="D28" sqref="D28"/>
      <pageMargins left="0.7" right="0.7" top="0.75" bottom="0.75" header="0.3" footer="0.3"/>
      <pageSetup paperSize="9" orientation="portrait" r:id="rId1"/>
    </customSheetView>
    <customSheetView guid="{903BF3C7-8C98-4810-9C20-2AC37A2650A6}" topLeftCell="A4">
      <selection activeCell="P4" sqref="P4:Q5"/>
      <pageMargins left="0.7" right="0.7" top="0.75" bottom="0.75" header="0.3" footer="0.3"/>
      <pageSetup paperSize="9" orientation="portrait" r:id="rId2"/>
    </customSheetView>
    <customSheetView guid="{353F5685-0B8B-4AA1-9F16-66557969DCE8}" topLeftCell="A4">
      <selection activeCell="P4" sqref="P4:Q5"/>
      <pageMargins left="0.7" right="0.7" top="0.75" bottom="0.75" header="0.3" footer="0.3"/>
      <pageSetup paperSize="9" orientation="portrait" r:id="rId3"/>
    </customSheetView>
    <customSheetView guid="{1F1CDE94-43EA-4A90-82AF-291799113E76}" topLeftCell="A4">
      <selection activeCell="P4" sqref="P4:Q5"/>
      <pageMargins left="0.7" right="0.7" top="0.75" bottom="0.75" header="0.3" footer="0.3"/>
      <pageSetup paperSize="9" orientation="portrait" r:id="rId4"/>
    </customSheetView>
    <customSheetView guid="{4F760026-2E26-4881-AAA8-3BCC1A815AF3}">
      <selection activeCell="O17" sqref="O17"/>
      <pageMargins left="0.7" right="0.7" top="0.75" bottom="0.75" header="0.3" footer="0.3"/>
      <pageSetup paperSize="9" orientation="portrait" r:id="rId5"/>
    </customSheetView>
  </customSheetViews>
  <mergeCells count="20">
    <mergeCell ref="A7:B11"/>
    <mergeCell ref="P8:Q9"/>
    <mergeCell ref="C9:E9"/>
    <mergeCell ref="F9:H9"/>
    <mergeCell ref="I9:K9"/>
    <mergeCell ref="L9:N9"/>
    <mergeCell ref="O8:O10"/>
    <mergeCell ref="C8:H8"/>
    <mergeCell ref="I8:N8"/>
    <mergeCell ref="A75:Q75"/>
    <mergeCell ref="O42:O44"/>
    <mergeCell ref="P42:Q43"/>
    <mergeCell ref="A41:B45"/>
    <mergeCell ref="A74:Q74"/>
    <mergeCell ref="F43:H43"/>
    <mergeCell ref="I43:K43"/>
    <mergeCell ref="L43:N43"/>
    <mergeCell ref="C42:H42"/>
    <mergeCell ref="I42:N42"/>
    <mergeCell ref="C43:E43"/>
  </mergeCells>
  <pageMargins left="0.70866141732283472" right="0.70866141732283472" top="0.74803149606299213" bottom="0.74803149606299213" header="0.31496062992125984" footer="0.31496062992125984"/>
  <pageSetup paperSize="9" scale="61" fitToHeight="2" orientation="landscape" r:id="rId6"/>
  <rowBreaks count="1" manualBreakCount="1">
    <brk id="39" max="16383" man="1"/>
  </rowBreaks>
  <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M58"/>
  <sheetViews>
    <sheetView topLeftCell="A44" workbookViewId="0">
      <selection activeCell="A57" sqref="A57:J57"/>
    </sheetView>
  </sheetViews>
  <sheetFormatPr defaultColWidth="0" defaultRowHeight="15" zeroHeight="1"/>
  <cols>
    <col min="1" max="1" width="7" customWidth="1"/>
    <col min="2" max="2" width="24.28515625" customWidth="1"/>
    <col min="3" max="8" width="14.140625" customWidth="1"/>
    <col min="9" max="9" width="22.28515625" customWidth="1"/>
    <col min="10" max="10" width="3.42578125" customWidth="1"/>
    <col min="11" max="13" width="0" hidden="1" customWidth="1"/>
    <col min="14" max="16384" width="9.140625" hidden="1"/>
  </cols>
  <sheetData>
    <row r="1" spans="1:13">
      <c r="A1" s="19" t="s">
        <v>229</v>
      </c>
      <c r="B1" s="19"/>
      <c r="C1" s="19"/>
      <c r="D1" s="19"/>
      <c r="E1" s="19"/>
      <c r="F1" s="19"/>
      <c r="G1" s="19"/>
      <c r="H1" s="19"/>
      <c r="I1" s="31" t="s">
        <v>899</v>
      </c>
      <c r="J1" s="20"/>
      <c r="K1" s="19"/>
      <c r="L1" s="19"/>
      <c r="M1" s="19"/>
    </row>
    <row r="2" spans="1:13">
      <c r="A2" s="2"/>
      <c r="B2" s="2"/>
      <c r="C2" s="2"/>
      <c r="D2" s="2"/>
      <c r="E2" s="2"/>
      <c r="F2" s="2"/>
      <c r="G2" s="2"/>
      <c r="H2" s="2"/>
      <c r="I2" s="2"/>
      <c r="J2" s="2"/>
      <c r="K2" s="2"/>
      <c r="L2" s="2"/>
      <c r="M2" s="2"/>
    </row>
    <row r="3" spans="1:13" ht="15" customHeight="1">
      <c r="A3" s="1112" t="s">
        <v>911</v>
      </c>
      <c r="B3" s="1112"/>
      <c r="C3" s="1112"/>
      <c r="D3" s="1112"/>
      <c r="E3" s="1112"/>
      <c r="F3" s="1112"/>
      <c r="G3" s="1112"/>
      <c r="H3" s="1112"/>
      <c r="I3" s="1112"/>
      <c r="J3" s="2"/>
      <c r="K3" s="2"/>
      <c r="L3" s="2"/>
      <c r="M3" s="2"/>
    </row>
    <row r="4" spans="1:13">
      <c r="A4" s="1112"/>
      <c r="B4" s="1112"/>
      <c r="C4" s="1112"/>
      <c r="D4" s="1112"/>
      <c r="E4" s="1112"/>
      <c r="F4" s="1112"/>
      <c r="G4" s="1112"/>
      <c r="H4" s="1112"/>
      <c r="I4" s="1112"/>
      <c r="J4" s="2"/>
      <c r="K4" s="2"/>
      <c r="L4" s="2"/>
      <c r="M4" s="2"/>
    </row>
    <row r="5" spans="1:13">
      <c r="A5" s="251"/>
      <c r="B5" s="251"/>
      <c r="C5" s="251"/>
      <c r="D5" s="251"/>
      <c r="E5" s="251"/>
      <c r="F5" s="251"/>
      <c r="G5" s="251"/>
      <c r="H5" s="251"/>
      <c r="I5" s="251"/>
      <c r="J5" s="2"/>
      <c r="K5" s="2"/>
      <c r="L5" s="2"/>
      <c r="M5" s="2"/>
    </row>
    <row r="6" spans="1:13">
      <c r="A6" s="73" t="s">
        <v>1148</v>
      </c>
      <c r="B6" s="73"/>
      <c r="C6" s="74"/>
      <c r="D6" s="74"/>
      <c r="E6" s="74"/>
      <c r="F6" s="74"/>
      <c r="G6" s="74"/>
      <c r="H6" s="74"/>
      <c r="I6" s="74"/>
      <c r="J6" s="74"/>
      <c r="K6" s="74"/>
      <c r="L6" s="74"/>
      <c r="M6" s="74"/>
    </row>
    <row r="7" spans="1:13" ht="15.75" thickBot="1">
      <c r="B7" s="2"/>
      <c r="C7" s="2"/>
      <c r="D7" s="2"/>
      <c r="E7" s="2"/>
      <c r="F7" s="2"/>
      <c r="G7" s="2"/>
      <c r="H7" s="2"/>
      <c r="I7" s="2"/>
      <c r="J7" s="2"/>
      <c r="K7" s="2"/>
      <c r="L7" s="2"/>
      <c r="M7" s="2"/>
    </row>
    <row r="8" spans="1:13" ht="15.75" thickBot="1">
      <c r="A8" s="1181">
        <v>45107</v>
      </c>
      <c r="B8" s="1182"/>
      <c r="C8" s="601" t="s">
        <v>3</v>
      </c>
      <c r="D8" s="601" t="s">
        <v>4</v>
      </c>
      <c r="E8" s="601" t="s">
        <v>5</v>
      </c>
      <c r="F8" s="601" t="s">
        <v>130</v>
      </c>
      <c r="G8" s="601" t="s">
        <v>127</v>
      </c>
      <c r="H8" s="601" t="s">
        <v>1028</v>
      </c>
      <c r="I8" s="601" t="s">
        <v>129</v>
      </c>
      <c r="J8" s="2"/>
      <c r="K8" s="2"/>
      <c r="L8" s="2"/>
      <c r="M8" s="2"/>
    </row>
    <row r="9" spans="1:13" ht="15.75" thickBot="1">
      <c r="A9" s="1183"/>
      <c r="B9" s="1184"/>
      <c r="C9" s="1166" t="s">
        <v>148</v>
      </c>
      <c r="D9" s="1177"/>
      <c r="E9" s="1177"/>
      <c r="F9" s="1167"/>
      <c r="G9" s="1164" t="s">
        <v>149</v>
      </c>
      <c r="H9" s="1164" t="s">
        <v>150</v>
      </c>
      <c r="I9" s="1164" t="s">
        <v>151</v>
      </c>
      <c r="J9" s="2"/>
      <c r="K9" s="21"/>
      <c r="L9" s="21"/>
      <c r="M9" s="21"/>
    </row>
    <row r="10" spans="1:13" ht="15.75" thickBot="1">
      <c r="A10" s="1183"/>
      <c r="B10" s="1184"/>
      <c r="C10" s="515"/>
      <c r="D10" s="1166" t="s">
        <v>152</v>
      </c>
      <c r="E10" s="1167"/>
      <c r="F10" s="1164" t="s">
        <v>257</v>
      </c>
      <c r="G10" s="1165"/>
      <c r="H10" s="1165"/>
      <c r="I10" s="1165"/>
      <c r="J10" s="2"/>
      <c r="K10" s="21"/>
      <c r="L10" s="21"/>
      <c r="M10" s="21"/>
    </row>
    <row r="11" spans="1:13" ht="21.75" thickBot="1">
      <c r="A11" s="1183"/>
      <c r="B11" s="1184"/>
      <c r="C11" s="487"/>
      <c r="D11" s="516"/>
      <c r="E11" s="489" t="s">
        <v>153</v>
      </c>
      <c r="F11" s="1191"/>
      <c r="G11" s="1191"/>
      <c r="H11" s="1191"/>
      <c r="I11" s="1191"/>
      <c r="J11" s="2"/>
      <c r="K11" s="21"/>
      <c r="L11" s="21"/>
      <c r="M11" s="21"/>
    </row>
    <row r="12" spans="1:13" ht="15.75" thickBot="1">
      <c r="A12" s="1185"/>
      <c r="B12" s="1186"/>
      <c r="C12" s="114" t="s">
        <v>36</v>
      </c>
      <c r="D12" s="114" t="s">
        <v>36</v>
      </c>
      <c r="E12" s="114" t="s">
        <v>36</v>
      </c>
      <c r="F12" s="114" t="s">
        <v>36</v>
      </c>
      <c r="G12" s="114" t="s">
        <v>36</v>
      </c>
      <c r="H12" s="114" t="s">
        <v>36</v>
      </c>
      <c r="I12" s="114" t="s">
        <v>36</v>
      </c>
      <c r="J12" s="2"/>
      <c r="K12" s="21"/>
      <c r="L12" s="21"/>
      <c r="M12" s="21"/>
    </row>
    <row r="13" spans="1:13" ht="15.75" thickBot="1">
      <c r="A13" s="601" t="s">
        <v>751</v>
      </c>
      <c r="B13" s="526" t="s">
        <v>281</v>
      </c>
      <c r="C13" s="440"/>
      <c r="D13" s="440"/>
      <c r="E13" s="440"/>
      <c r="F13" s="440"/>
      <c r="G13" s="440"/>
      <c r="H13" s="442"/>
      <c r="I13" s="440"/>
      <c r="J13" s="2"/>
      <c r="K13" s="21"/>
      <c r="L13" s="21"/>
      <c r="M13" s="21"/>
    </row>
    <row r="14" spans="1:13" ht="15.75" thickBot="1">
      <c r="A14" s="601" t="s">
        <v>782</v>
      </c>
      <c r="B14" s="443" t="s">
        <v>154</v>
      </c>
      <c r="C14" s="442">
        <f>ROUND([6]Sheet1!B11/1000,0)</f>
        <v>10536</v>
      </c>
      <c r="D14" s="442">
        <f>ROUND([6]Sheet1!C11/1000,0)</f>
        <v>325</v>
      </c>
      <c r="E14" s="442">
        <f>ROUND([6]Sheet1!D11/1000,0)</f>
        <v>325</v>
      </c>
      <c r="F14" s="442">
        <f>ROUND([6]Sheet1!E11/1000,0)</f>
        <v>10329</v>
      </c>
      <c r="G14" s="575">
        <f>-ROUND([6]Sheet1!F11/1000,0)</f>
        <v>-191</v>
      </c>
      <c r="H14" s="428"/>
      <c r="I14" s="442">
        <f>ROUND([6]Sheet1!H11/1000,0)</f>
        <v>0</v>
      </c>
      <c r="J14" s="2"/>
      <c r="K14" s="21"/>
      <c r="L14" s="21"/>
      <c r="M14" s="21"/>
    </row>
    <row r="15" spans="1:13" ht="15.75" thickBot="1">
      <c r="A15" s="601" t="s">
        <v>1000</v>
      </c>
      <c r="B15" s="443" t="s">
        <v>155</v>
      </c>
      <c r="C15" s="442">
        <f>ROUND([6]Sheet1!B12/1000,0)</f>
        <v>259</v>
      </c>
      <c r="D15" s="442">
        <f>ROUND([6]Sheet1!C12/1000,0)</f>
        <v>0</v>
      </c>
      <c r="E15" s="442">
        <f>ROUND([6]Sheet1!D12/1000,0)</f>
        <v>0</v>
      </c>
      <c r="F15" s="442">
        <f>ROUND([6]Sheet1!E12/1000,0)</f>
        <v>255</v>
      </c>
      <c r="G15" s="442">
        <f>-ROUND([6]Sheet1!F12/1000,0)</f>
        <v>0</v>
      </c>
      <c r="H15" s="428"/>
      <c r="I15" s="442">
        <f>ROUND([6]Sheet1!H12/1000,0)</f>
        <v>0</v>
      </c>
      <c r="J15" s="2"/>
      <c r="K15" s="21"/>
      <c r="L15" s="21"/>
      <c r="M15" s="21"/>
    </row>
    <row r="16" spans="1:13" ht="15.75" thickBot="1">
      <c r="A16" s="601" t="s">
        <v>1001</v>
      </c>
      <c r="B16" s="443" t="s">
        <v>156</v>
      </c>
      <c r="C16" s="442">
        <f>ROUND([6]Sheet1!B13/1000,0)</f>
        <v>157</v>
      </c>
      <c r="D16" s="442">
        <f>ROUND([6]Sheet1!C13/1000,0)</f>
        <v>25</v>
      </c>
      <c r="E16" s="442">
        <f>ROUND([6]Sheet1!D13/1000,0)</f>
        <v>25</v>
      </c>
      <c r="F16" s="442">
        <f>ROUND([6]Sheet1!E13/1000,0)</f>
        <v>157</v>
      </c>
      <c r="G16" s="575">
        <f>-ROUND([6]Sheet1!F13/1000,0)</f>
        <v>-4</v>
      </c>
      <c r="H16" s="428"/>
      <c r="I16" s="442">
        <f>ROUND([6]Sheet1!H13/1000,0)</f>
        <v>0</v>
      </c>
      <c r="J16" s="2"/>
      <c r="K16" s="21"/>
      <c r="L16" s="21"/>
      <c r="M16" s="21"/>
    </row>
    <row r="17" spans="1:13" ht="15.75" thickBot="1">
      <c r="A17" s="601" t="s">
        <v>1002</v>
      </c>
      <c r="B17" s="443" t="s">
        <v>157</v>
      </c>
      <c r="C17" s="442">
        <f>ROUND([6]Sheet1!B14/1000,0)</f>
        <v>16</v>
      </c>
      <c r="D17" s="442">
        <f>ROUND([6]Sheet1!C14/1000,0)</f>
        <v>7</v>
      </c>
      <c r="E17" s="442">
        <f>ROUND([6]Sheet1!D14/1000,0)</f>
        <v>7</v>
      </c>
      <c r="F17" s="442">
        <f>ROUND([6]Sheet1!E14/1000,0)</f>
        <v>16</v>
      </c>
      <c r="G17" s="575">
        <f>-ROUND([6]Sheet1!F14/1000,0)</f>
        <v>-1</v>
      </c>
      <c r="H17" s="428"/>
      <c r="I17" s="442">
        <f>ROUND([6]Sheet1!H14/1000,0)</f>
        <v>0</v>
      </c>
      <c r="J17" s="2"/>
      <c r="K17" s="21"/>
      <c r="L17" s="21"/>
      <c r="M17" s="21"/>
    </row>
    <row r="18" spans="1:13" ht="15.75" thickBot="1">
      <c r="A18" s="601" t="s">
        <v>1004</v>
      </c>
      <c r="B18" s="443" t="s">
        <v>158</v>
      </c>
      <c r="C18" s="518">
        <f>ROUND([6]Sheet1!B15/1000,0)</f>
        <v>2621</v>
      </c>
      <c r="D18" s="518">
        <f>ROUND([6]Sheet1!C15/1000,0)</f>
        <v>12</v>
      </c>
      <c r="E18" s="518">
        <f>ROUND([6]Sheet1!D15/1000,0)</f>
        <v>12</v>
      </c>
      <c r="F18" s="518">
        <f>ROUND([6]Sheet1!E15/1000,0)</f>
        <v>2618</v>
      </c>
      <c r="G18" s="576">
        <f>-ROUND([6]Sheet1!F15/1000,0)</f>
        <v>-4</v>
      </c>
      <c r="H18" s="530"/>
      <c r="I18" s="519">
        <f>ROUND([6]Sheet1!H15/1000,0)</f>
        <v>0</v>
      </c>
      <c r="J18" s="2"/>
      <c r="K18" s="21"/>
      <c r="L18" s="21"/>
      <c r="M18" s="21"/>
    </row>
    <row r="19" spans="1:13" ht="15.75" thickBot="1">
      <c r="A19" s="601"/>
      <c r="B19" s="443"/>
      <c r="C19" s="449">
        <f>SUM(C14:C18)</f>
        <v>13589</v>
      </c>
      <c r="D19" s="449">
        <f t="shared" ref="D19:I19" si="0">SUM(D14:D18)</f>
        <v>369</v>
      </c>
      <c r="E19" s="449">
        <f t="shared" si="0"/>
        <v>369</v>
      </c>
      <c r="F19" s="449">
        <f t="shared" si="0"/>
        <v>13375</v>
      </c>
      <c r="G19" s="769">
        <f t="shared" si="0"/>
        <v>-200</v>
      </c>
      <c r="H19" s="888"/>
      <c r="I19" s="449">
        <f t="shared" si="0"/>
        <v>0</v>
      </c>
      <c r="J19" s="2"/>
      <c r="K19" s="21"/>
      <c r="L19" s="21"/>
      <c r="M19" s="21"/>
    </row>
    <row r="20" spans="1:13" ht="15.75" thickBot="1">
      <c r="A20" s="601" t="s">
        <v>1005</v>
      </c>
      <c r="B20" s="526" t="s">
        <v>159</v>
      </c>
      <c r="C20" s="527"/>
      <c r="D20" s="527"/>
      <c r="E20" s="527"/>
      <c r="F20" s="442"/>
      <c r="G20" s="442"/>
      <c r="H20" s="527"/>
      <c r="I20" s="442"/>
      <c r="J20" s="2"/>
      <c r="K20" s="21"/>
      <c r="L20" s="21"/>
      <c r="M20" s="21"/>
    </row>
    <row r="21" spans="1:13" ht="15.75" thickBot="1">
      <c r="A21" s="601" t="s">
        <v>1006</v>
      </c>
      <c r="B21" s="443" t="s">
        <v>154</v>
      </c>
      <c r="C21" s="442">
        <f>ROUND([6]Sheet1!B18/1000,0)</f>
        <v>2519</v>
      </c>
      <c r="D21" s="442">
        <f>ROUND([6]Sheet1!C18/1000,0)</f>
        <v>37</v>
      </c>
      <c r="E21" s="442">
        <f>ROUND([6]Sheet1!D18/1000,0)</f>
        <v>37</v>
      </c>
      <c r="F21" s="428"/>
      <c r="G21" s="428"/>
      <c r="H21" s="575">
        <f>-ROUND([6]Sheet1!G18/1000,0)</f>
        <v>-4</v>
      </c>
      <c r="I21" s="428"/>
      <c r="J21" s="2"/>
      <c r="K21" s="21"/>
      <c r="L21" s="21"/>
      <c r="M21" s="21"/>
    </row>
    <row r="22" spans="1:13" ht="15.75" thickBot="1">
      <c r="A22" s="601" t="s">
        <v>1007</v>
      </c>
      <c r="B22" s="443" t="s">
        <v>155</v>
      </c>
      <c r="C22" s="442">
        <f>ROUND([6]Sheet1!B19/1000,0)</f>
        <v>73</v>
      </c>
      <c r="D22" s="442">
        <f>ROUND([6]Sheet1!C19/1000,0)</f>
        <v>14</v>
      </c>
      <c r="E22" s="442">
        <f>ROUND([6]Sheet1!D19/1000,0)</f>
        <v>14</v>
      </c>
      <c r="F22" s="428"/>
      <c r="G22" s="428"/>
      <c r="H22" s="575">
        <f>-ROUND([6]Sheet1!G19/1000,0)</f>
        <v>-14</v>
      </c>
      <c r="I22" s="428"/>
      <c r="J22" s="2"/>
      <c r="K22" s="21"/>
      <c r="L22" s="21"/>
      <c r="M22" s="21"/>
    </row>
    <row r="23" spans="1:13" ht="15.75" thickBot="1">
      <c r="A23" s="601" t="s">
        <v>1008</v>
      </c>
      <c r="B23" s="443" t="s">
        <v>156</v>
      </c>
      <c r="C23" s="442">
        <f>ROUND([6]Sheet1!B20/1000,0)</f>
        <v>4</v>
      </c>
      <c r="D23" s="442">
        <f>ROUND([6]Sheet1!C20/1000,0)</f>
        <v>0</v>
      </c>
      <c r="E23" s="442">
        <f>ROUND([6]Sheet1!D20/1000,0)</f>
        <v>0</v>
      </c>
      <c r="F23" s="428"/>
      <c r="G23" s="428"/>
      <c r="H23" s="442">
        <f>-ROUND([6]Sheet1!G20/1000,0)</f>
        <v>0</v>
      </c>
      <c r="I23" s="428"/>
      <c r="J23" s="2"/>
      <c r="K23" s="21"/>
      <c r="L23" s="21"/>
      <c r="M23" s="21"/>
    </row>
    <row r="24" spans="1:13" ht="15.75" thickBot="1">
      <c r="A24" s="601" t="s">
        <v>1010</v>
      </c>
      <c r="B24" s="443" t="s">
        <v>157</v>
      </c>
      <c r="C24" s="442">
        <f>ROUND([6]Sheet1!B21/1000,0)</f>
        <v>1</v>
      </c>
      <c r="D24" s="442">
        <f>ROUND([6]Sheet1!C21/1000,0)</f>
        <v>0</v>
      </c>
      <c r="E24" s="442">
        <f>ROUND([6]Sheet1!D21/1000,0)</f>
        <v>0</v>
      </c>
      <c r="F24" s="428"/>
      <c r="G24" s="428"/>
      <c r="H24" s="442">
        <f>-ROUND([6]Sheet1!G21/1000,0)</f>
        <v>0</v>
      </c>
      <c r="I24" s="428"/>
      <c r="J24" s="2"/>
      <c r="K24" s="21"/>
      <c r="L24" s="21"/>
      <c r="M24" s="21"/>
    </row>
    <row r="25" spans="1:13" ht="15.75" thickBot="1">
      <c r="A25" s="601" t="s">
        <v>1011</v>
      </c>
      <c r="B25" s="443" t="s">
        <v>158</v>
      </c>
      <c r="C25" s="518">
        <f>ROUND([6]Sheet1!B22/1000,0)</f>
        <v>69</v>
      </c>
      <c r="D25" s="518">
        <f>ROUND([6]Sheet1!C22/1000,0)</f>
        <v>1</v>
      </c>
      <c r="E25" s="518">
        <f>ROUND([6]Sheet1!D22/1000,0)</f>
        <v>1</v>
      </c>
      <c r="F25" s="530"/>
      <c r="G25" s="530"/>
      <c r="H25" s="518">
        <f>-ROUND([6]Sheet1!G22/1000,0)</f>
        <v>0</v>
      </c>
      <c r="I25" s="530"/>
      <c r="J25" s="2"/>
      <c r="K25" s="21"/>
      <c r="L25" s="21"/>
      <c r="M25" s="21"/>
    </row>
    <row r="26" spans="1:13" ht="15.75" thickBot="1">
      <c r="A26" s="601"/>
      <c r="B26" s="443"/>
      <c r="C26" s="449">
        <f>SUM(C21:C25)</f>
        <v>2666</v>
      </c>
      <c r="D26" s="449">
        <f t="shared" ref="D26:E26" si="1">SUM(D21:D25)</f>
        <v>52</v>
      </c>
      <c r="E26" s="449">
        <f t="shared" si="1"/>
        <v>52</v>
      </c>
      <c r="F26" s="528"/>
      <c r="G26" s="528"/>
      <c r="H26" s="769">
        <f t="shared" ref="H26" si="2">SUM(H21:H25)</f>
        <v>-18</v>
      </c>
      <c r="I26" s="536"/>
      <c r="J26" s="2"/>
      <c r="K26" s="21"/>
      <c r="L26" s="21"/>
      <c r="M26" s="21"/>
    </row>
    <row r="27" spans="1:13" ht="15.75" thickBot="1">
      <c r="A27" s="601" t="s">
        <v>1012</v>
      </c>
      <c r="B27" s="352" t="s">
        <v>35</v>
      </c>
      <c r="C27" s="520">
        <f>+C19+C26</f>
        <v>16255</v>
      </c>
      <c r="D27" s="520">
        <f t="shared" ref="D27:I27" si="3">+D19+D26</f>
        <v>421</v>
      </c>
      <c r="E27" s="520">
        <f t="shared" si="3"/>
        <v>421</v>
      </c>
      <c r="F27" s="520">
        <f t="shared" si="3"/>
        <v>13375</v>
      </c>
      <c r="G27" s="773">
        <f t="shared" si="3"/>
        <v>-200</v>
      </c>
      <c r="H27" s="773">
        <f t="shared" si="3"/>
        <v>-18</v>
      </c>
      <c r="I27" s="520">
        <f t="shared" si="3"/>
        <v>0</v>
      </c>
      <c r="J27" s="2"/>
      <c r="K27" s="21"/>
      <c r="L27" s="21"/>
      <c r="M27" s="21"/>
    </row>
    <row r="28" spans="1:13">
      <c r="A28" s="523"/>
      <c r="B28" s="521"/>
      <c r="C28" s="521"/>
      <c r="D28" s="521"/>
      <c r="E28" s="521"/>
      <c r="F28" s="521"/>
      <c r="G28" s="521"/>
      <c r="H28" s="521"/>
      <c r="I28" s="521"/>
      <c r="J28" s="2"/>
      <c r="K28" s="21"/>
      <c r="L28" s="21"/>
      <c r="M28" s="21"/>
    </row>
    <row r="29" spans="1:13" hidden="1">
      <c r="A29" s="523"/>
      <c r="B29" s="1188"/>
      <c r="C29" s="1189"/>
      <c r="D29" s="1189"/>
      <c r="E29" s="1189"/>
      <c r="F29" s="1189"/>
      <c r="G29" s="1189"/>
      <c r="H29" s="1189"/>
      <c r="I29" s="1190"/>
      <c r="J29" s="2"/>
      <c r="K29" s="21"/>
      <c r="L29" s="21"/>
      <c r="M29" s="21"/>
    </row>
    <row r="30" spans="1:13">
      <c r="A30" s="523"/>
      <c r="B30" s="531"/>
      <c r="C30" s="523"/>
      <c r="D30" s="523"/>
      <c r="E30" s="523"/>
      <c r="F30" s="523"/>
      <c r="G30" s="523"/>
      <c r="H30" s="523"/>
      <c r="I30" s="523"/>
      <c r="J30" s="2"/>
      <c r="K30" s="21"/>
      <c r="L30" s="21"/>
      <c r="M30" s="21"/>
    </row>
    <row r="31" spans="1:13" ht="15.75" thickBot="1">
      <c r="B31" s="2"/>
      <c r="C31" s="2"/>
      <c r="D31" s="2"/>
      <c r="E31" s="2"/>
      <c r="F31" s="2"/>
      <c r="G31" s="2"/>
      <c r="H31" s="2"/>
      <c r="I31" s="2"/>
      <c r="J31" s="2"/>
      <c r="K31" s="21"/>
      <c r="L31" s="21"/>
      <c r="M31" s="21"/>
    </row>
    <row r="32" spans="1:13" ht="15.75" thickBot="1">
      <c r="A32" s="1181">
        <v>44926</v>
      </c>
      <c r="B32" s="1182"/>
      <c r="C32" s="601" t="s">
        <v>3</v>
      </c>
      <c r="D32" s="601" t="s">
        <v>4</v>
      </c>
      <c r="E32" s="601" t="s">
        <v>5</v>
      </c>
      <c r="F32" s="601" t="s">
        <v>130</v>
      </c>
      <c r="G32" s="601" t="s">
        <v>127</v>
      </c>
      <c r="H32" s="601" t="s">
        <v>1028</v>
      </c>
      <c r="I32" s="601" t="s">
        <v>129</v>
      </c>
      <c r="J32" s="2"/>
      <c r="K32" s="21"/>
      <c r="L32" s="21"/>
      <c r="M32" s="21"/>
    </row>
    <row r="33" spans="1:13" ht="15.75" thickBot="1">
      <c r="A33" s="1183"/>
      <c r="B33" s="1184"/>
      <c r="C33" s="1166" t="s">
        <v>148</v>
      </c>
      <c r="D33" s="1177"/>
      <c r="E33" s="1177"/>
      <c r="F33" s="1167"/>
      <c r="G33" s="1164" t="s">
        <v>149</v>
      </c>
      <c r="H33" s="1164" t="s">
        <v>150</v>
      </c>
      <c r="I33" s="1164" t="s">
        <v>151</v>
      </c>
      <c r="J33" s="2"/>
      <c r="K33" s="21"/>
      <c r="L33" s="21"/>
      <c r="M33" s="21"/>
    </row>
    <row r="34" spans="1:13" ht="15.75" thickBot="1">
      <c r="A34" s="1183"/>
      <c r="B34" s="1184"/>
      <c r="C34" s="515"/>
      <c r="D34" s="1166" t="s">
        <v>152</v>
      </c>
      <c r="E34" s="1167"/>
      <c r="F34" s="1164" t="s">
        <v>257</v>
      </c>
      <c r="G34" s="1165"/>
      <c r="H34" s="1165"/>
      <c r="I34" s="1165"/>
      <c r="J34" s="2"/>
      <c r="K34" s="21"/>
      <c r="L34" s="21"/>
      <c r="M34" s="21"/>
    </row>
    <row r="35" spans="1:13" ht="21.75" thickBot="1">
      <c r="A35" s="1183"/>
      <c r="B35" s="1184"/>
      <c r="C35" s="487"/>
      <c r="D35" s="516"/>
      <c r="E35" s="489" t="s">
        <v>153</v>
      </c>
      <c r="F35" s="1191"/>
      <c r="G35" s="1191"/>
      <c r="H35" s="1191"/>
      <c r="I35" s="1191"/>
      <c r="J35" s="2"/>
      <c r="K35" s="21"/>
      <c r="L35" s="21"/>
      <c r="M35" s="21"/>
    </row>
    <row r="36" spans="1:13" ht="15.75" thickBot="1">
      <c r="A36" s="1185"/>
      <c r="B36" s="1186"/>
      <c r="C36" s="114" t="s">
        <v>36</v>
      </c>
      <c r="D36" s="114" t="s">
        <v>36</v>
      </c>
      <c r="E36" s="114" t="s">
        <v>36</v>
      </c>
      <c r="F36" s="114" t="s">
        <v>36</v>
      </c>
      <c r="G36" s="114" t="s">
        <v>36</v>
      </c>
      <c r="H36" s="114" t="s">
        <v>36</v>
      </c>
      <c r="I36" s="114" t="s">
        <v>36</v>
      </c>
      <c r="J36" s="2"/>
      <c r="K36" s="21"/>
      <c r="L36" s="21"/>
      <c r="M36" s="21"/>
    </row>
    <row r="37" spans="1:13" ht="15.75" thickBot="1">
      <c r="A37" s="601" t="s">
        <v>751</v>
      </c>
      <c r="B37" s="526" t="s">
        <v>281</v>
      </c>
      <c r="C37" s="527"/>
      <c r="D37" s="527"/>
      <c r="E37" s="527"/>
      <c r="F37" s="527"/>
      <c r="G37" s="527"/>
      <c r="H37" s="527"/>
      <c r="I37" s="527"/>
      <c r="J37" s="2"/>
      <c r="K37" s="21"/>
      <c r="L37" s="21"/>
      <c r="M37" s="21"/>
    </row>
    <row r="38" spans="1:13" ht="15.75" thickBot="1">
      <c r="A38" s="601" t="s">
        <v>782</v>
      </c>
      <c r="B38" s="443" t="s">
        <v>154</v>
      </c>
      <c r="C38" s="442">
        <v>10354</v>
      </c>
      <c r="D38" s="442">
        <v>358</v>
      </c>
      <c r="E38" s="442">
        <v>358</v>
      </c>
      <c r="F38" s="442">
        <v>10143</v>
      </c>
      <c r="G38" s="575">
        <v>-173</v>
      </c>
      <c r="H38" s="428"/>
      <c r="I38" s="532">
        <v>0</v>
      </c>
      <c r="J38" s="2"/>
      <c r="K38" s="21"/>
      <c r="L38" s="21"/>
      <c r="M38" s="21"/>
    </row>
    <row r="39" spans="1:13" ht="15.75" thickBot="1">
      <c r="A39" s="601" t="s">
        <v>1000</v>
      </c>
      <c r="B39" s="443" t="s">
        <v>155</v>
      </c>
      <c r="C39" s="442">
        <v>240</v>
      </c>
      <c r="D39" s="442">
        <v>0</v>
      </c>
      <c r="E39" s="442">
        <v>0</v>
      </c>
      <c r="F39" s="442">
        <v>237</v>
      </c>
      <c r="G39" s="442">
        <v>0</v>
      </c>
      <c r="H39" s="428"/>
      <c r="I39" s="532">
        <v>0</v>
      </c>
      <c r="J39" s="2"/>
      <c r="K39" s="21"/>
      <c r="L39" s="21"/>
      <c r="M39" s="21"/>
    </row>
    <row r="40" spans="1:13" ht="15.75" thickBot="1">
      <c r="A40" s="601" t="s">
        <v>1001</v>
      </c>
      <c r="B40" s="443" t="s">
        <v>156</v>
      </c>
      <c r="C40" s="442">
        <v>161</v>
      </c>
      <c r="D40" s="442">
        <v>26</v>
      </c>
      <c r="E40" s="442">
        <v>26</v>
      </c>
      <c r="F40" s="442">
        <v>161</v>
      </c>
      <c r="G40" s="575">
        <v>-2</v>
      </c>
      <c r="H40" s="428"/>
      <c r="I40" s="532">
        <v>0</v>
      </c>
      <c r="J40" s="2"/>
      <c r="K40" s="21"/>
      <c r="L40" s="21"/>
      <c r="M40" s="21"/>
    </row>
    <row r="41" spans="1:13" ht="15.75" thickBot="1">
      <c r="A41" s="601" t="s">
        <v>1002</v>
      </c>
      <c r="B41" s="443" t="s">
        <v>157</v>
      </c>
      <c r="C41" s="442">
        <v>19</v>
      </c>
      <c r="D41" s="442">
        <v>8</v>
      </c>
      <c r="E41" s="442">
        <v>8</v>
      </c>
      <c r="F41" s="442">
        <v>19</v>
      </c>
      <c r="G41" s="575">
        <v>-1</v>
      </c>
      <c r="H41" s="428"/>
      <c r="I41" s="532">
        <v>0</v>
      </c>
      <c r="J41" s="2"/>
      <c r="K41" s="21"/>
      <c r="L41" s="21"/>
      <c r="M41" s="21"/>
    </row>
    <row r="42" spans="1:13" ht="15.75" thickBot="1">
      <c r="A42" s="601" t="s">
        <v>1004</v>
      </c>
      <c r="B42" s="443" t="s">
        <v>158</v>
      </c>
      <c r="C42" s="444">
        <v>2047</v>
      </c>
      <c r="D42" s="445">
        <v>16</v>
      </c>
      <c r="E42" s="445">
        <v>16</v>
      </c>
      <c r="F42" s="445">
        <v>2038</v>
      </c>
      <c r="G42" s="576">
        <v>-4</v>
      </c>
      <c r="H42" s="530"/>
      <c r="I42" s="529">
        <v>0</v>
      </c>
      <c r="J42" s="2"/>
      <c r="K42" s="21"/>
      <c r="L42" s="21"/>
      <c r="M42" s="21"/>
    </row>
    <row r="43" spans="1:13" ht="15.75" thickBot="1">
      <c r="A43" s="601"/>
      <c r="B43" s="443"/>
      <c r="C43" s="533">
        <v>12821</v>
      </c>
      <c r="D43" s="534">
        <v>408</v>
      </c>
      <c r="E43" s="534">
        <v>408</v>
      </c>
      <c r="F43" s="534">
        <v>12598</v>
      </c>
      <c r="G43" s="769">
        <v>-180</v>
      </c>
      <c r="H43" s="884"/>
      <c r="I43" s="885">
        <v>0</v>
      </c>
      <c r="J43" s="2"/>
      <c r="K43" s="21"/>
      <c r="L43" s="21"/>
      <c r="M43" s="21"/>
    </row>
    <row r="44" spans="1:13" ht="15.75" thickBot="1">
      <c r="A44" s="573" t="s">
        <v>1005</v>
      </c>
      <c r="B44" s="526" t="s">
        <v>159</v>
      </c>
      <c r="C44" s="527"/>
      <c r="D44" s="527"/>
      <c r="E44" s="527"/>
      <c r="F44" s="428"/>
      <c r="G44" s="428"/>
      <c r="H44" s="886"/>
      <c r="I44" s="887"/>
      <c r="J44" s="2"/>
      <c r="K44" s="21"/>
      <c r="L44" s="21"/>
      <c r="M44" s="21"/>
    </row>
    <row r="45" spans="1:13" ht="15.75" thickBot="1">
      <c r="A45" s="601" t="s">
        <v>1006</v>
      </c>
      <c r="B45" s="443" t="s">
        <v>154</v>
      </c>
      <c r="C45" s="496">
        <v>2485</v>
      </c>
      <c r="D45" s="469">
        <v>65</v>
      </c>
      <c r="E45" s="469">
        <v>65</v>
      </c>
      <c r="F45" s="428"/>
      <c r="G45" s="428"/>
      <c r="H45" s="575">
        <v>-4</v>
      </c>
      <c r="I45" s="428"/>
      <c r="J45" s="2"/>
      <c r="K45" s="21"/>
      <c r="L45" s="21"/>
      <c r="M45" s="21"/>
    </row>
    <row r="46" spans="1:13" ht="15.75" thickBot="1">
      <c r="A46" s="601" t="s">
        <v>1007</v>
      </c>
      <c r="B46" s="443" t="s">
        <v>155</v>
      </c>
      <c r="C46" s="532">
        <v>46</v>
      </c>
      <c r="D46" s="442">
        <v>14</v>
      </c>
      <c r="E46" s="442">
        <v>14</v>
      </c>
      <c r="F46" s="428"/>
      <c r="G46" s="428"/>
      <c r="H46" s="575">
        <v>-13</v>
      </c>
      <c r="I46" s="428"/>
      <c r="J46" s="2"/>
      <c r="K46" s="21"/>
      <c r="L46" s="21"/>
      <c r="M46" s="21"/>
    </row>
    <row r="47" spans="1:13" ht="15.75" thickBot="1">
      <c r="A47" s="601" t="s">
        <v>1008</v>
      </c>
      <c r="B47" s="443" t="s">
        <v>156</v>
      </c>
      <c r="C47" s="532">
        <v>4</v>
      </c>
      <c r="D47" s="442">
        <v>0</v>
      </c>
      <c r="E47" s="442">
        <v>0</v>
      </c>
      <c r="F47" s="428"/>
      <c r="G47" s="428"/>
      <c r="H47" s="496">
        <v>0</v>
      </c>
      <c r="I47" s="428"/>
      <c r="J47" s="2"/>
      <c r="K47" s="21"/>
      <c r="L47" s="21"/>
      <c r="M47" s="21"/>
    </row>
    <row r="48" spans="1:13" ht="15.75" thickBot="1">
      <c r="A48" s="601" t="s">
        <v>1010</v>
      </c>
      <c r="B48" s="443" t="s">
        <v>157</v>
      </c>
      <c r="C48" s="532">
        <v>1</v>
      </c>
      <c r="D48" s="442">
        <v>0</v>
      </c>
      <c r="E48" s="442">
        <v>0</v>
      </c>
      <c r="F48" s="428"/>
      <c r="G48" s="428"/>
      <c r="H48" s="496">
        <v>0</v>
      </c>
      <c r="I48" s="428"/>
      <c r="J48" s="2"/>
      <c r="K48" s="21"/>
      <c r="L48" s="21"/>
      <c r="M48" s="21"/>
    </row>
    <row r="49" spans="1:13" ht="15.75" thickBot="1">
      <c r="A49" s="601" t="s">
        <v>1011</v>
      </c>
      <c r="B49" s="443" t="s">
        <v>158</v>
      </c>
      <c r="C49" s="529">
        <v>54</v>
      </c>
      <c r="D49" s="535">
        <v>1</v>
      </c>
      <c r="E49" s="535">
        <v>1</v>
      </c>
      <c r="F49" s="530"/>
      <c r="G49" s="530"/>
      <c r="H49" s="518">
        <v>0</v>
      </c>
      <c r="I49" s="530"/>
      <c r="J49" s="2"/>
      <c r="K49" s="21"/>
      <c r="L49" s="21"/>
      <c r="M49" s="21"/>
    </row>
    <row r="50" spans="1:13" ht="15.75" thickBot="1">
      <c r="A50" s="601"/>
      <c r="B50" s="443"/>
      <c r="C50" s="533">
        <v>2590</v>
      </c>
      <c r="D50" s="534">
        <v>80</v>
      </c>
      <c r="E50" s="534">
        <v>80</v>
      </c>
      <c r="F50" s="528"/>
      <c r="G50" s="536"/>
      <c r="H50" s="769">
        <v>-17</v>
      </c>
      <c r="I50" s="536"/>
      <c r="J50" s="2"/>
      <c r="K50" s="21"/>
      <c r="L50" s="21"/>
      <c r="M50" s="21"/>
    </row>
    <row r="51" spans="1:13" ht="15.75" thickBot="1">
      <c r="A51" s="601" t="s">
        <v>1012</v>
      </c>
      <c r="B51" s="352" t="s">
        <v>35</v>
      </c>
      <c r="C51" s="520">
        <v>15411</v>
      </c>
      <c r="D51" s="520">
        <v>488</v>
      </c>
      <c r="E51" s="520">
        <v>488</v>
      </c>
      <c r="F51" s="520">
        <v>12598</v>
      </c>
      <c r="G51" s="773">
        <v>-180</v>
      </c>
      <c r="H51" s="773">
        <v>-17</v>
      </c>
      <c r="I51" s="777">
        <v>0</v>
      </c>
      <c r="J51" s="2"/>
      <c r="K51" s="21"/>
      <c r="L51" s="21"/>
      <c r="M51" s="21"/>
    </row>
    <row r="52" spans="1:13" ht="3.75" customHeight="1">
      <c r="B52" s="521"/>
      <c r="C52" s="521"/>
      <c r="D52" s="521"/>
      <c r="E52" s="521"/>
      <c r="F52" s="521"/>
      <c r="G52" s="521"/>
      <c r="H52" s="521"/>
      <c r="I52" s="521"/>
      <c r="J52" s="2"/>
      <c r="K52" s="21"/>
      <c r="L52" s="21"/>
      <c r="M52" s="21"/>
    </row>
    <row r="53" spans="1:13">
      <c r="A53" s="381" t="s">
        <v>1374</v>
      </c>
      <c r="B53" s="522"/>
      <c r="C53" s="574"/>
      <c r="D53" s="574"/>
      <c r="E53" s="574"/>
      <c r="F53" s="574"/>
      <c r="G53" s="574"/>
      <c r="H53" s="574"/>
      <c r="I53" s="574"/>
      <c r="J53" s="2"/>
      <c r="K53" s="2"/>
      <c r="L53" s="2"/>
      <c r="M53" s="2"/>
    </row>
    <row r="54" spans="1:13">
      <c r="A54" s="2"/>
      <c r="B54" s="2"/>
      <c r="C54" s="523"/>
      <c r="D54" s="523"/>
      <c r="E54" s="523"/>
      <c r="F54" s="523"/>
      <c r="G54" s="523"/>
      <c r="H54" s="523"/>
      <c r="I54" s="523"/>
      <c r="J54" s="2"/>
      <c r="K54" s="2"/>
      <c r="L54" s="2"/>
      <c r="M54" s="2"/>
    </row>
    <row r="55" spans="1:13" ht="39" customHeight="1">
      <c r="A55" s="1187" t="s">
        <v>1488</v>
      </c>
      <c r="B55" s="1187"/>
      <c r="C55" s="1187"/>
      <c r="D55" s="1187"/>
      <c r="E55" s="1187"/>
      <c r="F55" s="1187"/>
      <c r="G55" s="1187"/>
      <c r="H55" s="1187"/>
      <c r="I55" s="1187"/>
      <c r="J55" s="2"/>
      <c r="K55" s="537"/>
      <c r="L55" s="537"/>
      <c r="M55" s="537"/>
    </row>
    <row r="56" spans="1:13" ht="14.25" customHeight="1">
      <c r="A56" s="1192"/>
      <c r="B56" s="1192"/>
      <c r="C56" s="1192"/>
      <c r="D56" s="1192"/>
      <c r="E56" s="1192"/>
      <c r="F56" s="1192"/>
      <c r="G56" s="1192"/>
      <c r="H56" s="1192"/>
      <c r="I56" s="1192"/>
      <c r="J56" s="2"/>
      <c r="K56" s="425"/>
      <c r="L56" s="425"/>
      <c r="M56" s="425"/>
    </row>
    <row r="57" spans="1:13" ht="21.75" customHeight="1">
      <c r="A57" s="20"/>
      <c r="B57" s="20"/>
      <c r="C57" s="20"/>
      <c r="D57" s="20"/>
      <c r="E57" s="20"/>
      <c r="F57" s="20"/>
      <c r="G57" s="20"/>
      <c r="H57" s="20"/>
      <c r="I57" s="20"/>
      <c r="J57" s="20"/>
      <c r="K57" s="20"/>
      <c r="L57" s="20"/>
      <c r="M57" s="20"/>
    </row>
    <row r="58" spans="1:13" hidden="1">
      <c r="B58" s="21"/>
      <c r="C58" s="21"/>
      <c r="D58" s="21"/>
      <c r="E58" s="21"/>
      <c r="F58" s="21"/>
      <c r="G58" s="21"/>
      <c r="H58" s="21"/>
      <c r="I58" s="21"/>
      <c r="J58" s="2"/>
      <c r="K58" s="21"/>
      <c r="L58" s="21"/>
      <c r="M58" s="21"/>
    </row>
  </sheetData>
  <sheetProtection algorithmName="SHA-512" hashValue="kTJzCKwAa1KBi30K/cwLEcfjGz7TWvaDYNEDXqf/IzqxYfUIwRQYoPOsMrbQ7nUo2f/sIPnlLRj6ULWMz3iOVw==" saltValue="XZ6bAfUPSHNYC4lUtEotFA==" spinCount="100000" sheet="1" objects="1" scenarios="1" selectLockedCells="1"/>
  <mergeCells count="18">
    <mergeCell ref="A56:I56"/>
    <mergeCell ref="D10:E10"/>
    <mergeCell ref="F10:F11"/>
    <mergeCell ref="A3:I4"/>
    <mergeCell ref="A55:I55"/>
    <mergeCell ref="A8:B12"/>
    <mergeCell ref="B29:I29"/>
    <mergeCell ref="C33:F33"/>
    <mergeCell ref="G33:G35"/>
    <mergeCell ref="H33:H35"/>
    <mergeCell ref="I33:I35"/>
    <mergeCell ref="D34:E34"/>
    <mergeCell ref="F34:F35"/>
    <mergeCell ref="A32:B36"/>
    <mergeCell ref="C9:F9"/>
    <mergeCell ref="G9:G11"/>
    <mergeCell ref="H9:H11"/>
    <mergeCell ref="I9:I11"/>
  </mergeCells>
  <pageMargins left="0.7" right="0.7" top="0.75" bottom="0.75" header="0.3" footer="0.3"/>
  <pageSetup paperSize="9" scale="5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7"/>
  <dimension ref="A1:I68"/>
  <sheetViews>
    <sheetView topLeftCell="A50" workbookViewId="0">
      <selection activeCell="A65" sqref="A65:I65"/>
    </sheetView>
  </sheetViews>
  <sheetFormatPr defaultColWidth="0" defaultRowHeight="15" zeroHeight="1"/>
  <cols>
    <col min="1" max="1" width="7.28515625" style="427" customWidth="1"/>
    <col min="2" max="2" width="31.28515625" style="21" customWidth="1"/>
    <col min="3" max="8" width="20.85546875" style="21" customWidth="1"/>
    <col min="9" max="9" width="2.7109375" style="21" customWidth="1"/>
    <col min="10" max="16384" width="0" style="21" hidden="1"/>
  </cols>
  <sheetData>
    <row r="1" spans="1:9">
      <c r="A1" s="19" t="s">
        <v>229</v>
      </c>
      <c r="B1" s="19"/>
      <c r="C1" s="19"/>
      <c r="D1" s="19"/>
      <c r="E1" s="19"/>
      <c r="F1" s="19"/>
      <c r="G1" s="19"/>
      <c r="H1" s="31" t="s">
        <v>899</v>
      </c>
      <c r="I1" s="20"/>
    </row>
    <row r="2" spans="1:9" ht="14.25" customHeight="1">
      <c r="A2" s="2"/>
      <c r="B2" s="2"/>
      <c r="C2" s="2"/>
      <c r="D2" s="2"/>
      <c r="E2" s="2"/>
      <c r="F2" s="2"/>
      <c r="G2" s="2"/>
      <c r="H2" s="2"/>
      <c r="I2" s="2"/>
    </row>
    <row r="3" spans="1:9" ht="23.25" customHeight="1">
      <c r="A3" s="1112" t="s">
        <v>912</v>
      </c>
      <c r="B3" s="1112"/>
      <c r="C3" s="1112"/>
      <c r="D3" s="1112"/>
      <c r="E3" s="1112"/>
      <c r="F3" s="1112"/>
      <c r="G3" s="1112"/>
      <c r="H3" s="1112"/>
      <c r="I3" s="66"/>
    </row>
    <row r="4" spans="1:9">
      <c r="B4" s="2"/>
      <c r="C4" s="2"/>
      <c r="D4" s="2"/>
      <c r="E4" s="2"/>
      <c r="F4" s="2"/>
      <c r="G4" s="2"/>
      <c r="H4" s="2"/>
      <c r="I4" s="2"/>
    </row>
    <row r="5" spans="1:9">
      <c r="A5" s="73" t="s">
        <v>1149</v>
      </c>
      <c r="B5" s="73"/>
      <c r="C5" s="74"/>
      <c r="D5" s="74"/>
      <c r="E5" s="74"/>
      <c r="F5" s="74"/>
      <c r="G5" s="74"/>
      <c r="H5" s="74"/>
      <c r="I5" s="74"/>
    </row>
    <row r="6" spans="1:9" ht="15.75" thickBot="1">
      <c r="B6" s="2"/>
      <c r="C6" s="2"/>
      <c r="D6" s="2"/>
      <c r="E6" s="2"/>
      <c r="F6" s="2"/>
      <c r="G6" s="2"/>
      <c r="H6" s="2"/>
      <c r="I6" s="2"/>
    </row>
    <row r="7" spans="1:9" ht="15.75" customHeight="1" thickBot="1">
      <c r="A7" s="1181">
        <v>45107</v>
      </c>
      <c r="B7" s="1182"/>
      <c r="C7" s="601" t="s">
        <v>3</v>
      </c>
      <c r="D7" s="601" t="s">
        <v>4</v>
      </c>
      <c r="E7" s="601" t="s">
        <v>5</v>
      </c>
      <c r="F7" s="601" t="s">
        <v>130</v>
      </c>
      <c r="G7" s="601" t="s">
        <v>127</v>
      </c>
      <c r="H7" s="601" t="s">
        <v>128</v>
      </c>
      <c r="I7" s="2"/>
    </row>
    <row r="8" spans="1:9" ht="15.75" thickBot="1">
      <c r="A8" s="1183"/>
      <c r="B8" s="1184"/>
      <c r="C8" s="1166" t="s">
        <v>160</v>
      </c>
      <c r="D8" s="1177"/>
      <c r="E8" s="1177"/>
      <c r="F8" s="1167"/>
      <c r="G8" s="1164" t="s">
        <v>149</v>
      </c>
      <c r="H8" s="1164" t="s">
        <v>151</v>
      </c>
      <c r="I8" s="66"/>
    </row>
    <row r="9" spans="1:9" ht="15.75" thickBot="1">
      <c r="A9" s="1183"/>
      <c r="B9" s="1184"/>
      <c r="C9" s="515"/>
      <c r="D9" s="1166" t="s">
        <v>152</v>
      </c>
      <c r="E9" s="1167"/>
      <c r="F9" s="1164" t="s">
        <v>161</v>
      </c>
      <c r="G9" s="1165"/>
      <c r="H9" s="1165"/>
      <c r="I9" s="66"/>
    </row>
    <row r="10" spans="1:9" ht="43.5" customHeight="1" thickBot="1">
      <c r="A10" s="1183"/>
      <c r="B10" s="1184"/>
      <c r="C10" s="487"/>
      <c r="D10" s="516"/>
      <c r="E10" s="489" t="s">
        <v>153</v>
      </c>
      <c r="F10" s="1191"/>
      <c r="G10" s="1191"/>
      <c r="H10" s="1191"/>
      <c r="I10" s="66"/>
    </row>
    <row r="11" spans="1:9" ht="15.75" thickBot="1">
      <c r="A11" s="1185"/>
      <c r="B11" s="1186"/>
      <c r="C11" s="114" t="s">
        <v>36</v>
      </c>
      <c r="D11" s="114" t="s">
        <v>36</v>
      </c>
      <c r="E11" s="114" t="s">
        <v>36</v>
      </c>
      <c r="F11" s="114" t="s">
        <v>36</v>
      </c>
      <c r="G11" s="114" t="s">
        <v>36</v>
      </c>
      <c r="H11" s="114" t="s">
        <v>36</v>
      </c>
      <c r="I11" s="66"/>
    </row>
    <row r="12" spans="1:9" ht="15.75" thickBot="1">
      <c r="A12" s="602" t="s">
        <v>751</v>
      </c>
      <c r="B12" s="443" t="s">
        <v>121</v>
      </c>
      <c r="C12" s="442">
        <f>ROUND([7]Sheet1!B10/1000,0)</f>
        <v>43</v>
      </c>
      <c r="D12" s="442">
        <f>ROUND([7]Sheet1!C10/1000,0)</f>
        <v>1</v>
      </c>
      <c r="E12" s="442">
        <f>ROUND([7]Sheet1!D10/1000,0)</f>
        <v>1</v>
      </c>
      <c r="F12" s="517">
        <f>ROUND([7]Sheet1!E10/1000,0)</f>
        <v>43</v>
      </c>
      <c r="G12" s="778">
        <f>-ROUND([7]Sheet1!F10/1000,0)</f>
        <v>-1</v>
      </c>
      <c r="H12" s="779">
        <f>ROUND([7]Sheet1!G10/1000,0)</f>
        <v>0</v>
      </c>
      <c r="I12" s="66"/>
    </row>
    <row r="13" spans="1:9" ht="15.75" thickBot="1">
      <c r="A13" s="602" t="s">
        <v>782</v>
      </c>
      <c r="B13" s="443" t="s">
        <v>122</v>
      </c>
      <c r="C13" s="442">
        <f>ROUND([7]Sheet1!B11/1000,0)</f>
        <v>12</v>
      </c>
      <c r="D13" s="517">
        <f>ROUND([7]Sheet1!C11/1000,0)</f>
        <v>0</v>
      </c>
      <c r="E13" s="517">
        <f>ROUND([7]Sheet1!D11/1000,0)</f>
        <v>0</v>
      </c>
      <c r="F13" s="517">
        <f>ROUND([7]Sheet1!E11/1000,0)</f>
        <v>12</v>
      </c>
      <c r="G13" s="779">
        <f>-ROUND([7]Sheet1!F11/1000,0)</f>
        <v>0</v>
      </c>
      <c r="H13" s="779">
        <f>ROUND([7]Sheet1!G11/1000,0)</f>
        <v>0</v>
      </c>
      <c r="I13" s="66"/>
    </row>
    <row r="14" spans="1:9" ht="15.75" thickBot="1">
      <c r="A14" s="602" t="s">
        <v>1000</v>
      </c>
      <c r="B14" s="443" t="s">
        <v>110</v>
      </c>
      <c r="C14" s="442">
        <f>ROUND([7]Sheet1!B12/1000,0)</f>
        <v>380</v>
      </c>
      <c r="D14" s="442">
        <f>ROUND([7]Sheet1!C12/1000,0)</f>
        <v>7</v>
      </c>
      <c r="E14" s="442">
        <f>ROUND([7]Sheet1!D12/1000,0)</f>
        <v>7</v>
      </c>
      <c r="F14" s="517">
        <f>ROUND([7]Sheet1!E12/1000,0)</f>
        <v>379</v>
      </c>
      <c r="G14" s="778">
        <f>-ROUND([7]Sheet1!F12/1000,0)</f>
        <v>-5</v>
      </c>
      <c r="H14" s="779">
        <f>ROUND([7]Sheet1!G12/1000,0)</f>
        <v>0</v>
      </c>
      <c r="I14" s="66"/>
    </row>
    <row r="15" spans="1:9" ht="23.25" customHeight="1" thickBot="1">
      <c r="A15" s="602" t="s">
        <v>1001</v>
      </c>
      <c r="B15" s="443" t="s">
        <v>162</v>
      </c>
      <c r="C15" s="442">
        <f>ROUND([7]Sheet1!B13/1000,0)</f>
        <v>58</v>
      </c>
      <c r="D15" s="517">
        <f>ROUND([7]Sheet1!C13/1000,0)</f>
        <v>0</v>
      </c>
      <c r="E15" s="517">
        <f>ROUND([7]Sheet1!D13/1000,0)</f>
        <v>0</v>
      </c>
      <c r="F15" s="517">
        <f>ROUND([7]Sheet1!E13/1000,0)</f>
        <v>58</v>
      </c>
      <c r="G15" s="778">
        <f>-ROUND([7]Sheet1!F13/1000,0)</f>
        <v>-1</v>
      </c>
      <c r="H15" s="779">
        <f>ROUND([7]Sheet1!G13/1000,0)</f>
        <v>0</v>
      </c>
      <c r="I15" s="66"/>
    </row>
    <row r="16" spans="1:9" ht="15.75" thickBot="1">
      <c r="A16" s="602" t="s">
        <v>1002</v>
      </c>
      <c r="B16" s="443" t="s">
        <v>123</v>
      </c>
      <c r="C16" s="442">
        <f>ROUND([7]Sheet1!B14/1000,0)</f>
        <v>5</v>
      </c>
      <c r="D16" s="517">
        <f>ROUND([7]Sheet1!C14/1000,0)</f>
        <v>0</v>
      </c>
      <c r="E16" s="517">
        <f>ROUND([7]Sheet1!D14/1000,0)</f>
        <v>0</v>
      </c>
      <c r="F16" s="517">
        <f>ROUND([7]Sheet1!E14/1000,0)</f>
        <v>5</v>
      </c>
      <c r="G16" s="779">
        <f>-ROUND([7]Sheet1!F14/1000,0)</f>
        <v>0</v>
      </c>
      <c r="H16" s="779">
        <f>ROUND([7]Sheet1!G14/1000,0)</f>
        <v>0</v>
      </c>
      <c r="I16" s="66"/>
    </row>
    <row r="17" spans="1:9" ht="15.75" thickBot="1">
      <c r="A17" s="602" t="s">
        <v>1003</v>
      </c>
      <c r="B17" s="443" t="s">
        <v>111</v>
      </c>
      <c r="C17" s="442">
        <f>ROUND([7]Sheet1!B15/1000,0)</f>
        <v>526</v>
      </c>
      <c r="D17" s="442">
        <f>ROUND([7]Sheet1!C15/1000,0)</f>
        <v>8</v>
      </c>
      <c r="E17" s="442">
        <f>ROUND([7]Sheet1!D15/1000,0)</f>
        <v>8</v>
      </c>
      <c r="F17" s="517">
        <f>ROUND([7]Sheet1!E15/1000,0)</f>
        <v>526</v>
      </c>
      <c r="G17" s="778">
        <f>-ROUND([7]Sheet1!F15/1000,0)</f>
        <v>-10</v>
      </c>
      <c r="H17" s="779">
        <f>ROUND([7]Sheet1!G15/1000,0)</f>
        <v>0</v>
      </c>
      <c r="I17" s="66"/>
    </row>
    <row r="18" spans="1:9" ht="15.75" thickBot="1">
      <c r="A18" s="602" t="s">
        <v>1004</v>
      </c>
      <c r="B18" s="443" t="s">
        <v>112</v>
      </c>
      <c r="C18" s="442">
        <f>ROUND([7]Sheet1!B16/1000,0)</f>
        <v>902</v>
      </c>
      <c r="D18" s="442">
        <f>ROUND([7]Sheet1!C16/1000,0)</f>
        <v>19</v>
      </c>
      <c r="E18" s="442">
        <f>ROUND([7]Sheet1!D16/1000,0)</f>
        <v>19</v>
      </c>
      <c r="F18" s="517">
        <f>ROUND([7]Sheet1!E16/1000,0)</f>
        <v>902</v>
      </c>
      <c r="G18" s="778">
        <f>-ROUND([7]Sheet1!F16/1000,0)</f>
        <v>-17</v>
      </c>
      <c r="H18" s="779">
        <f>ROUND([7]Sheet1!G16/1000,0)</f>
        <v>0</v>
      </c>
      <c r="I18" s="66"/>
    </row>
    <row r="19" spans="1:9" ht="15.75" thickBot="1">
      <c r="A19" s="602" t="s">
        <v>1005</v>
      </c>
      <c r="B19" s="443" t="s">
        <v>113</v>
      </c>
      <c r="C19" s="442">
        <f>ROUND([7]Sheet1!B17/1000,0)</f>
        <v>322</v>
      </c>
      <c r="D19" s="442">
        <f>ROUND([7]Sheet1!C17/1000,0)</f>
        <v>0</v>
      </c>
      <c r="E19" s="442">
        <f>ROUND([7]Sheet1!D17/1000,0)</f>
        <v>0</v>
      </c>
      <c r="F19" s="517">
        <f>ROUND([7]Sheet1!E17/1000,0)</f>
        <v>322</v>
      </c>
      <c r="G19" s="778">
        <f>-ROUND([7]Sheet1!F17/1000,0)</f>
        <v>-1</v>
      </c>
      <c r="H19" s="779">
        <f>ROUND([7]Sheet1!G17/1000,0)</f>
        <v>0</v>
      </c>
      <c r="I19" s="66"/>
    </row>
    <row r="20" spans="1:9" ht="21.75" thickBot="1">
      <c r="A20" s="602" t="s">
        <v>1006</v>
      </c>
      <c r="B20" s="443" t="s">
        <v>114</v>
      </c>
      <c r="C20" s="442">
        <f>ROUND([7]Sheet1!B18/1000,0)</f>
        <v>1208</v>
      </c>
      <c r="D20" s="442">
        <f>ROUND([7]Sheet1!C18/1000,0)</f>
        <v>21</v>
      </c>
      <c r="E20" s="442">
        <f>ROUND([7]Sheet1!D18/1000,0)</f>
        <v>21</v>
      </c>
      <c r="F20" s="517">
        <f>ROUND([7]Sheet1!E18/1000,0)</f>
        <v>1063</v>
      </c>
      <c r="G20" s="778">
        <f>-ROUND([7]Sheet1!F18/1000,0)</f>
        <v>-11</v>
      </c>
      <c r="H20" s="779">
        <f>ROUND([7]Sheet1!G18/1000,0)</f>
        <v>0</v>
      </c>
      <c r="I20" s="66"/>
    </row>
    <row r="21" spans="1:9" ht="15.75" thickBot="1">
      <c r="A21" s="602" t="s">
        <v>1007</v>
      </c>
      <c r="B21" s="443" t="s">
        <v>124</v>
      </c>
      <c r="C21" s="442">
        <f>ROUND([7]Sheet1!B19/1000,0)</f>
        <v>41</v>
      </c>
      <c r="D21" s="442">
        <f>ROUND([7]Sheet1!C19/1000,0)</f>
        <v>3</v>
      </c>
      <c r="E21" s="442">
        <f>ROUND([7]Sheet1!D19/1000,0)</f>
        <v>3</v>
      </c>
      <c r="F21" s="517">
        <f>ROUND([7]Sheet1!E19/1000,0)</f>
        <v>41</v>
      </c>
      <c r="G21" s="778">
        <f>-ROUND([7]Sheet1!F19/1000,0)</f>
        <v>-1</v>
      </c>
      <c r="H21" s="779">
        <f>ROUND([7]Sheet1!G19/1000,0)</f>
        <v>0</v>
      </c>
      <c r="I21" s="66"/>
    </row>
    <row r="22" spans="1:9" ht="15.75" thickBot="1">
      <c r="A22" s="602" t="s">
        <v>1008</v>
      </c>
      <c r="B22" s="443" t="s">
        <v>163</v>
      </c>
      <c r="C22" s="517">
        <f>ROUND([7]Sheet1!B20/1000,0)</f>
        <v>0</v>
      </c>
      <c r="D22" s="517">
        <f>ROUND([7]Sheet1!C20/1000,0)</f>
        <v>0</v>
      </c>
      <c r="E22" s="517">
        <f>ROUND([7]Sheet1!D20/1000,0)</f>
        <v>0</v>
      </c>
      <c r="F22" s="517">
        <f>ROUND([7]Sheet1!E20/1000,0)</f>
        <v>0</v>
      </c>
      <c r="G22" s="779">
        <f>-ROUND([7]Sheet1!F20/1000,0)</f>
        <v>0</v>
      </c>
      <c r="H22" s="779">
        <f>ROUND([7]Sheet1!G20/1000,0)</f>
        <v>0</v>
      </c>
      <c r="I22" s="66"/>
    </row>
    <row r="23" spans="1:9" ht="15.75" thickBot="1">
      <c r="A23" s="602" t="s">
        <v>1009</v>
      </c>
      <c r="B23" s="443" t="s">
        <v>115</v>
      </c>
      <c r="C23" s="442">
        <f>ROUND([7]Sheet1!B21/1000,0)</f>
        <v>1073</v>
      </c>
      <c r="D23" s="442">
        <f>ROUND([7]Sheet1!C21/1000,0)</f>
        <v>17</v>
      </c>
      <c r="E23" s="442">
        <f>ROUND([7]Sheet1!D21/1000,0)</f>
        <v>17</v>
      </c>
      <c r="F23" s="517">
        <f>ROUND([7]Sheet1!E21/1000,0)</f>
        <v>1073</v>
      </c>
      <c r="G23" s="778">
        <f>-ROUND([7]Sheet1!F21/1000,0)</f>
        <v>-17</v>
      </c>
      <c r="H23" s="779">
        <f>ROUND([7]Sheet1!G21/1000,0)</f>
        <v>0</v>
      </c>
      <c r="I23" s="66"/>
    </row>
    <row r="24" spans="1:9" ht="21.75" thickBot="1">
      <c r="A24" s="602" t="s">
        <v>1010</v>
      </c>
      <c r="B24" s="443" t="s">
        <v>116</v>
      </c>
      <c r="C24" s="442">
        <f>ROUND([7]Sheet1!B22/1000,0)</f>
        <v>301</v>
      </c>
      <c r="D24" s="442">
        <f>ROUND([7]Sheet1!C22/1000,0)</f>
        <v>51</v>
      </c>
      <c r="E24" s="442">
        <f>ROUND([7]Sheet1!D22/1000,0)</f>
        <v>51</v>
      </c>
      <c r="F24" s="517">
        <f>ROUND([7]Sheet1!E22/1000,0)</f>
        <v>239</v>
      </c>
      <c r="G24" s="778">
        <f>-ROUND([7]Sheet1!F22/1000,0)</f>
        <v>-33</v>
      </c>
      <c r="H24" s="779">
        <f>ROUND([7]Sheet1!G22/1000,0)</f>
        <v>0</v>
      </c>
      <c r="I24" s="66"/>
    </row>
    <row r="25" spans="1:9" ht="24" customHeight="1" thickBot="1">
      <c r="A25" s="602" t="s">
        <v>1011</v>
      </c>
      <c r="B25" s="443" t="s">
        <v>118</v>
      </c>
      <c r="C25" s="442">
        <f>ROUND([7]Sheet1!B23/1000,0)</f>
        <v>43</v>
      </c>
      <c r="D25" s="442">
        <f>ROUND([7]Sheet1!C23/1000,0)</f>
        <v>2</v>
      </c>
      <c r="E25" s="442">
        <f>ROUND([7]Sheet1!D23/1000,0)</f>
        <v>2</v>
      </c>
      <c r="F25" s="517">
        <f>ROUND([7]Sheet1!E23/1000,0)</f>
        <v>40</v>
      </c>
      <c r="G25" s="778">
        <f>-ROUND([7]Sheet1!F23/1000,0)</f>
        <v>-1</v>
      </c>
      <c r="H25" s="779">
        <f>ROUND([7]Sheet1!G23/1000,0)</f>
        <v>0</v>
      </c>
      <c r="I25" s="66"/>
    </row>
    <row r="26" spans="1:9" ht="23.25" customHeight="1" thickBot="1">
      <c r="A26" s="602" t="s">
        <v>1012</v>
      </c>
      <c r="B26" s="443" t="s">
        <v>164</v>
      </c>
      <c r="C26" s="517">
        <f>ROUND([7]Sheet1!B24/1000,0)</f>
        <v>0</v>
      </c>
      <c r="D26" s="517">
        <f>ROUND([7]Sheet1!C24/1000,0)</f>
        <v>0</v>
      </c>
      <c r="E26" s="517">
        <f>ROUND([7]Sheet1!D24/1000,0)</f>
        <v>0</v>
      </c>
      <c r="F26" s="517">
        <f>ROUND([7]Sheet1!E24/1000,0)</f>
        <v>0</v>
      </c>
      <c r="G26" s="779">
        <f>-ROUND([7]Sheet1!F24/1000,0)</f>
        <v>0</v>
      </c>
      <c r="H26" s="779">
        <f>ROUND([7]Sheet1!G24/1000,0)</f>
        <v>0</v>
      </c>
      <c r="I26" s="66"/>
    </row>
    <row r="27" spans="1:9" ht="15.75" thickBot="1">
      <c r="A27" s="602" t="s">
        <v>1013</v>
      </c>
      <c r="B27" s="443" t="s">
        <v>125</v>
      </c>
      <c r="C27" s="442">
        <f>ROUND([7]Sheet1!B25/1000,0)</f>
        <v>67</v>
      </c>
      <c r="D27" s="517">
        <f>ROUND([7]Sheet1!C25/1000,0)</f>
        <v>0</v>
      </c>
      <c r="E27" s="517">
        <f>ROUND([7]Sheet1!D25/1000,0)</f>
        <v>0</v>
      </c>
      <c r="F27" s="517">
        <f>ROUND([7]Sheet1!E25/1000,0)</f>
        <v>67</v>
      </c>
      <c r="G27" s="778">
        <f>-ROUND([7]Sheet1!F25/1000,0)</f>
        <v>-1</v>
      </c>
      <c r="H27" s="779">
        <f>ROUND([7]Sheet1!G25/1000,0)</f>
        <v>0</v>
      </c>
      <c r="I27" s="66"/>
    </row>
    <row r="28" spans="1:9" ht="21.75" thickBot="1">
      <c r="A28" s="602" t="s">
        <v>1014</v>
      </c>
      <c r="B28" s="443" t="s">
        <v>165</v>
      </c>
      <c r="C28" s="442">
        <f>ROUND([7]Sheet1!B26/1000,0)</f>
        <v>103</v>
      </c>
      <c r="D28" s="442">
        <f>ROUND([7]Sheet1!C26/1000,0)</f>
        <v>0</v>
      </c>
      <c r="E28" s="442">
        <f>ROUND([7]Sheet1!D26/1000,0)</f>
        <v>0</v>
      </c>
      <c r="F28" s="517">
        <f>ROUND([7]Sheet1!E26/1000,0)</f>
        <v>103</v>
      </c>
      <c r="G28" s="778">
        <f>-ROUND([7]Sheet1!F26/1000,0)</f>
        <v>-1</v>
      </c>
      <c r="H28" s="779">
        <f>ROUND([7]Sheet1!G26/1000,0)</f>
        <v>0</v>
      </c>
      <c r="I28" s="66"/>
    </row>
    <row r="29" spans="1:9" ht="15.75" thickBot="1">
      <c r="A29" s="602" t="s">
        <v>1015</v>
      </c>
      <c r="B29" s="443" t="s">
        <v>126</v>
      </c>
      <c r="C29" s="442">
        <f>ROUND([7]Sheet1!B27/1000,0)</f>
        <v>21</v>
      </c>
      <c r="D29" s="442">
        <f>ROUND([7]Sheet1!C27/1000,0)</f>
        <v>1</v>
      </c>
      <c r="E29" s="442">
        <f>ROUND([7]Sheet1!D27/1000,0)</f>
        <v>1</v>
      </c>
      <c r="F29" s="517">
        <f>ROUND([7]Sheet1!E27/1000,0)</f>
        <v>21</v>
      </c>
      <c r="G29" s="778">
        <f>-ROUND([7]Sheet1!F27/1000,0)</f>
        <v>-1</v>
      </c>
      <c r="H29" s="779">
        <f>ROUND([7]Sheet1!G27/1000,0)</f>
        <v>0</v>
      </c>
      <c r="I29" s="66"/>
    </row>
    <row r="30" spans="1:9" ht="15.75" thickBot="1">
      <c r="A30" s="602" t="s">
        <v>1016</v>
      </c>
      <c r="B30" s="443" t="s">
        <v>117</v>
      </c>
      <c r="C30" s="518">
        <f>ROUND([7]Sheet1!B28/1000,0)</f>
        <v>27</v>
      </c>
      <c r="D30" s="518">
        <f>ROUND([7]Sheet1!C28/1000,0)</f>
        <v>2</v>
      </c>
      <c r="E30" s="518">
        <f>ROUND([7]Sheet1!D28/1000,0)</f>
        <v>2</v>
      </c>
      <c r="F30" s="519">
        <f>ROUND([7]Sheet1!E28/1000,0)</f>
        <v>27</v>
      </c>
      <c r="G30" s="780">
        <f>-ROUND([7]Sheet1!F28/1000,0)</f>
        <v>-1</v>
      </c>
      <c r="H30" s="781">
        <f>ROUND([7]Sheet1!G28/1000,0)</f>
        <v>0</v>
      </c>
      <c r="I30" s="66"/>
    </row>
    <row r="31" spans="1:9" ht="15.75" thickBot="1">
      <c r="A31" s="602" t="s">
        <v>1017</v>
      </c>
      <c r="B31" s="352" t="s">
        <v>35</v>
      </c>
      <c r="C31" s="520">
        <f>SUM(C12:C30)</f>
        <v>5132</v>
      </c>
      <c r="D31" s="520">
        <f t="shared" ref="D31:H31" si="0">SUM(D12:D30)</f>
        <v>132</v>
      </c>
      <c r="E31" s="520">
        <f t="shared" si="0"/>
        <v>132</v>
      </c>
      <c r="F31" s="520">
        <f t="shared" si="0"/>
        <v>4921</v>
      </c>
      <c r="G31" s="577">
        <f t="shared" si="0"/>
        <v>-102</v>
      </c>
      <c r="H31" s="520">
        <f t="shared" si="0"/>
        <v>0</v>
      </c>
      <c r="I31" s="66"/>
    </row>
    <row r="32" spans="1:9" ht="2.25" customHeight="1">
      <c r="B32" s="521"/>
      <c r="C32" s="521"/>
      <c r="D32" s="521"/>
      <c r="E32" s="521"/>
      <c r="F32" s="521"/>
      <c r="G32" s="521"/>
      <c r="H32" s="521"/>
      <c r="I32" s="66"/>
    </row>
    <row r="33" spans="1:9">
      <c r="A33" s="799"/>
      <c r="B33" s="522"/>
      <c r="C33" s="523"/>
      <c r="D33" s="523"/>
      <c r="E33" s="523"/>
      <c r="F33" s="523"/>
      <c r="G33" s="523"/>
      <c r="H33" s="523"/>
      <c r="I33" s="66"/>
    </row>
    <row r="34" spans="1:9" s="521" customFormat="1" ht="5.25" customHeight="1">
      <c r="A34" s="1020"/>
      <c r="B34" s="1193"/>
      <c r="C34" s="1193"/>
      <c r="D34" s="1193"/>
      <c r="E34" s="1193"/>
      <c r="F34" s="1193"/>
      <c r="G34" s="1193"/>
      <c r="H34" s="1193"/>
      <c r="I34" s="1021"/>
    </row>
    <row r="35" spans="1:9" s="1025" customFormat="1">
      <c r="A35" s="1022"/>
      <c r="B35" s="1023"/>
      <c r="C35" s="1023"/>
      <c r="D35" s="1023"/>
      <c r="E35" s="1023"/>
      <c r="F35" s="1023"/>
      <c r="G35" s="1023"/>
      <c r="H35" s="1023"/>
      <c r="I35" s="1024"/>
    </row>
    <row r="36" spans="1:9" ht="15.75" thickBot="1">
      <c r="A36" s="2"/>
      <c r="B36" s="524"/>
      <c r="C36" s="2"/>
      <c r="D36" s="2"/>
      <c r="E36" s="2"/>
      <c r="F36" s="2"/>
      <c r="G36" s="2"/>
      <c r="H36" s="2"/>
      <c r="I36" s="66"/>
    </row>
    <row r="37" spans="1:9" ht="15.75" customHeight="1" thickBot="1">
      <c r="A37" s="1181">
        <v>44926</v>
      </c>
      <c r="B37" s="1182"/>
      <c r="C37" s="601" t="s">
        <v>3</v>
      </c>
      <c r="D37" s="601" t="s">
        <v>4</v>
      </c>
      <c r="E37" s="601" t="s">
        <v>5</v>
      </c>
      <c r="F37" s="601" t="s">
        <v>130</v>
      </c>
      <c r="G37" s="601" t="s">
        <v>127</v>
      </c>
      <c r="H37" s="601" t="s">
        <v>128</v>
      </c>
      <c r="I37" s="66"/>
    </row>
    <row r="38" spans="1:9" ht="15.75" customHeight="1" thickBot="1">
      <c r="A38" s="1183"/>
      <c r="B38" s="1184"/>
      <c r="C38" s="1166" t="s">
        <v>160</v>
      </c>
      <c r="D38" s="1177"/>
      <c r="E38" s="1177"/>
      <c r="F38" s="1167"/>
      <c r="G38" s="1164" t="s">
        <v>149</v>
      </c>
      <c r="H38" s="1164" t="s">
        <v>151</v>
      </c>
      <c r="I38" s="66"/>
    </row>
    <row r="39" spans="1:9" ht="20.25" customHeight="1" thickBot="1">
      <c r="A39" s="1183"/>
      <c r="B39" s="1184"/>
      <c r="C39" s="515"/>
      <c r="D39" s="1166" t="s">
        <v>152</v>
      </c>
      <c r="E39" s="1167"/>
      <c r="F39" s="1164" t="s">
        <v>161</v>
      </c>
      <c r="G39" s="1165"/>
      <c r="H39" s="1165"/>
      <c r="I39" s="66"/>
    </row>
    <row r="40" spans="1:9" ht="42.75" customHeight="1" thickBot="1">
      <c r="A40" s="1183"/>
      <c r="B40" s="1184"/>
      <c r="C40" s="487"/>
      <c r="D40" s="516"/>
      <c r="E40" s="489" t="s">
        <v>153</v>
      </c>
      <c r="F40" s="1191"/>
      <c r="G40" s="1191"/>
      <c r="H40" s="1191"/>
      <c r="I40" s="66"/>
    </row>
    <row r="41" spans="1:9" ht="15.75" thickBot="1">
      <c r="A41" s="1185"/>
      <c r="B41" s="1186"/>
      <c r="C41" s="114" t="s">
        <v>36</v>
      </c>
      <c r="D41" s="114" t="s">
        <v>36</v>
      </c>
      <c r="E41" s="114" t="s">
        <v>36</v>
      </c>
      <c r="F41" s="114" t="s">
        <v>36</v>
      </c>
      <c r="G41" s="114" t="s">
        <v>36</v>
      </c>
      <c r="H41" s="114" t="s">
        <v>36</v>
      </c>
      <c r="I41" s="66"/>
    </row>
    <row r="42" spans="1:9" ht="15.75" thickBot="1">
      <c r="A42" s="602" t="s">
        <v>751</v>
      </c>
      <c r="B42" s="443" t="s">
        <v>121</v>
      </c>
      <c r="C42" s="442">
        <v>47</v>
      </c>
      <c r="D42" s="442">
        <v>2</v>
      </c>
      <c r="E42" s="442">
        <v>2</v>
      </c>
      <c r="F42" s="442">
        <v>47</v>
      </c>
      <c r="G42" s="778">
        <v>-2</v>
      </c>
      <c r="H42" s="779">
        <v>0</v>
      </c>
      <c r="I42" s="66"/>
    </row>
    <row r="43" spans="1:9" ht="15.75" thickBot="1">
      <c r="A43" s="602" t="s">
        <v>782</v>
      </c>
      <c r="B43" s="443" t="s">
        <v>122</v>
      </c>
      <c r="C43" s="442">
        <v>12</v>
      </c>
      <c r="D43" s="442">
        <v>0</v>
      </c>
      <c r="E43" s="442">
        <v>0</v>
      </c>
      <c r="F43" s="442">
        <v>12</v>
      </c>
      <c r="G43" s="779">
        <v>0</v>
      </c>
      <c r="H43" s="779">
        <v>0</v>
      </c>
      <c r="I43" s="66"/>
    </row>
    <row r="44" spans="1:9" ht="15.75" thickBot="1">
      <c r="A44" s="602" t="s">
        <v>1000</v>
      </c>
      <c r="B44" s="443" t="s">
        <v>110</v>
      </c>
      <c r="C44" s="442">
        <v>393</v>
      </c>
      <c r="D44" s="442">
        <v>9</v>
      </c>
      <c r="E44" s="442">
        <v>9</v>
      </c>
      <c r="F44" s="442">
        <v>393</v>
      </c>
      <c r="G44" s="778">
        <v>-4</v>
      </c>
      <c r="H44" s="779">
        <v>0</v>
      </c>
      <c r="I44" s="66"/>
    </row>
    <row r="45" spans="1:9" ht="21.75" thickBot="1">
      <c r="A45" s="602" t="s">
        <v>1001</v>
      </c>
      <c r="B45" s="443" t="s">
        <v>162</v>
      </c>
      <c r="C45" s="442">
        <v>49</v>
      </c>
      <c r="D45" s="442">
        <v>0</v>
      </c>
      <c r="E45" s="442">
        <v>0</v>
      </c>
      <c r="F45" s="442">
        <v>49</v>
      </c>
      <c r="G45" s="778">
        <v>-1</v>
      </c>
      <c r="H45" s="779">
        <v>0</v>
      </c>
      <c r="I45" s="66"/>
    </row>
    <row r="46" spans="1:9" ht="15.75" thickBot="1">
      <c r="A46" s="602" t="s">
        <v>1002</v>
      </c>
      <c r="B46" s="443" t="s">
        <v>123</v>
      </c>
      <c r="C46" s="442">
        <v>6</v>
      </c>
      <c r="D46" s="442">
        <v>0</v>
      </c>
      <c r="E46" s="442">
        <v>0</v>
      </c>
      <c r="F46" s="442">
        <v>6</v>
      </c>
      <c r="G46" s="779">
        <v>0</v>
      </c>
      <c r="H46" s="779">
        <v>0</v>
      </c>
      <c r="I46" s="66"/>
    </row>
    <row r="47" spans="1:9" ht="15.75" thickBot="1">
      <c r="A47" s="602" t="s">
        <v>1003</v>
      </c>
      <c r="B47" s="443" t="s">
        <v>111</v>
      </c>
      <c r="C47" s="442">
        <v>550</v>
      </c>
      <c r="D47" s="442">
        <v>12</v>
      </c>
      <c r="E47" s="442">
        <v>12</v>
      </c>
      <c r="F47" s="442">
        <v>550</v>
      </c>
      <c r="G47" s="778">
        <v>-13</v>
      </c>
      <c r="H47" s="779">
        <v>0</v>
      </c>
      <c r="I47" s="66"/>
    </row>
    <row r="48" spans="1:9" ht="15.75" thickBot="1">
      <c r="A48" s="602" t="s">
        <v>1004</v>
      </c>
      <c r="B48" s="443" t="s">
        <v>112</v>
      </c>
      <c r="C48" s="442">
        <v>909</v>
      </c>
      <c r="D48" s="442">
        <v>21</v>
      </c>
      <c r="E48" s="442">
        <v>21</v>
      </c>
      <c r="F48" s="442">
        <v>909</v>
      </c>
      <c r="G48" s="778">
        <v>-16</v>
      </c>
      <c r="H48" s="779">
        <v>0</v>
      </c>
      <c r="I48" s="66"/>
    </row>
    <row r="49" spans="1:9" ht="15.75" thickBot="1">
      <c r="A49" s="602" t="s">
        <v>1005</v>
      </c>
      <c r="B49" s="443" t="s">
        <v>113</v>
      </c>
      <c r="C49" s="442">
        <v>292</v>
      </c>
      <c r="D49" s="442">
        <v>0</v>
      </c>
      <c r="E49" s="442">
        <v>0</v>
      </c>
      <c r="F49" s="442">
        <v>292</v>
      </c>
      <c r="G49" s="778">
        <v>-1</v>
      </c>
      <c r="H49" s="779">
        <v>0</v>
      </c>
      <c r="I49" s="66"/>
    </row>
    <row r="50" spans="1:9" ht="21.75" thickBot="1">
      <c r="A50" s="602" t="s">
        <v>1006</v>
      </c>
      <c r="B50" s="443" t="s">
        <v>114</v>
      </c>
      <c r="C50" s="442">
        <v>1163</v>
      </c>
      <c r="D50" s="442">
        <v>21</v>
      </c>
      <c r="E50" s="442">
        <v>21</v>
      </c>
      <c r="F50" s="442">
        <v>1016</v>
      </c>
      <c r="G50" s="778">
        <v>-10</v>
      </c>
      <c r="H50" s="779">
        <v>0</v>
      </c>
      <c r="I50" s="66"/>
    </row>
    <row r="51" spans="1:9" ht="15.75" thickBot="1">
      <c r="A51" s="602" t="s">
        <v>1007</v>
      </c>
      <c r="B51" s="443" t="s">
        <v>124</v>
      </c>
      <c r="C51" s="442">
        <v>40</v>
      </c>
      <c r="D51" s="442">
        <v>3</v>
      </c>
      <c r="E51" s="442">
        <v>3</v>
      </c>
      <c r="F51" s="442">
        <v>40</v>
      </c>
      <c r="G51" s="778">
        <v>-1</v>
      </c>
      <c r="H51" s="779">
        <v>0</v>
      </c>
      <c r="I51" s="66"/>
    </row>
    <row r="52" spans="1:9" ht="15.75" thickBot="1">
      <c r="A52" s="602" t="s">
        <v>1008</v>
      </c>
      <c r="B52" s="443" t="s">
        <v>163</v>
      </c>
      <c r="C52" s="442">
        <v>0</v>
      </c>
      <c r="D52" s="442">
        <v>0</v>
      </c>
      <c r="E52" s="442">
        <v>0</v>
      </c>
      <c r="F52" s="442">
        <v>0</v>
      </c>
      <c r="G52" s="779">
        <v>0</v>
      </c>
      <c r="H52" s="779">
        <v>0</v>
      </c>
      <c r="I52" s="66"/>
    </row>
    <row r="53" spans="1:9" ht="15.75" thickBot="1">
      <c r="A53" s="602" t="s">
        <v>1009</v>
      </c>
      <c r="B53" s="443" t="s">
        <v>115</v>
      </c>
      <c r="C53" s="442">
        <v>1109</v>
      </c>
      <c r="D53" s="442">
        <v>20</v>
      </c>
      <c r="E53" s="442">
        <v>20</v>
      </c>
      <c r="F53" s="442">
        <v>1109</v>
      </c>
      <c r="G53" s="778">
        <v>-20</v>
      </c>
      <c r="H53" s="779">
        <v>0</v>
      </c>
      <c r="I53" s="66"/>
    </row>
    <row r="54" spans="1:9" ht="21.75" thickBot="1">
      <c r="A54" s="602" t="s">
        <v>1010</v>
      </c>
      <c r="B54" s="443" t="s">
        <v>116</v>
      </c>
      <c r="C54" s="442">
        <v>299</v>
      </c>
      <c r="D54" s="442">
        <v>50</v>
      </c>
      <c r="E54" s="442">
        <v>50</v>
      </c>
      <c r="F54" s="442">
        <v>237</v>
      </c>
      <c r="G54" s="778">
        <v>-27</v>
      </c>
      <c r="H54" s="779">
        <v>0</v>
      </c>
      <c r="I54" s="66"/>
    </row>
    <row r="55" spans="1:9" ht="21.75" thickBot="1">
      <c r="A55" s="602" t="s">
        <v>1011</v>
      </c>
      <c r="B55" s="443" t="s">
        <v>118</v>
      </c>
      <c r="C55" s="442">
        <v>45</v>
      </c>
      <c r="D55" s="442">
        <v>2</v>
      </c>
      <c r="E55" s="442">
        <v>2</v>
      </c>
      <c r="F55" s="442">
        <v>42</v>
      </c>
      <c r="G55" s="778">
        <v>-1</v>
      </c>
      <c r="H55" s="779">
        <v>0</v>
      </c>
      <c r="I55" s="66"/>
    </row>
    <row r="56" spans="1:9" ht="23.25" customHeight="1" thickBot="1">
      <c r="A56" s="602" t="s">
        <v>1012</v>
      </c>
      <c r="B56" s="443" t="s">
        <v>164</v>
      </c>
      <c r="C56" s="442">
        <v>0</v>
      </c>
      <c r="D56" s="442">
        <v>0</v>
      </c>
      <c r="E56" s="442">
        <v>0</v>
      </c>
      <c r="F56" s="442">
        <v>0</v>
      </c>
      <c r="G56" s="779">
        <v>0</v>
      </c>
      <c r="H56" s="779">
        <v>0</v>
      </c>
      <c r="I56" s="66"/>
    </row>
    <row r="57" spans="1:9" ht="15.75" thickBot="1">
      <c r="A57" s="602" t="s">
        <v>1013</v>
      </c>
      <c r="B57" s="443" t="s">
        <v>125</v>
      </c>
      <c r="C57" s="442">
        <v>71</v>
      </c>
      <c r="D57" s="442">
        <v>0</v>
      </c>
      <c r="E57" s="442">
        <v>0</v>
      </c>
      <c r="F57" s="442">
        <v>71</v>
      </c>
      <c r="G57" s="779">
        <v>0</v>
      </c>
      <c r="H57" s="779">
        <v>0</v>
      </c>
      <c r="I57" s="66"/>
    </row>
    <row r="58" spans="1:9" ht="21.75" thickBot="1">
      <c r="A58" s="602" t="s">
        <v>1014</v>
      </c>
      <c r="B58" s="443" t="s">
        <v>165</v>
      </c>
      <c r="C58" s="442">
        <v>99</v>
      </c>
      <c r="D58" s="442">
        <v>1</v>
      </c>
      <c r="E58" s="442">
        <v>1</v>
      </c>
      <c r="F58" s="442">
        <v>99</v>
      </c>
      <c r="G58" s="778">
        <v>-2</v>
      </c>
      <c r="H58" s="779">
        <v>0</v>
      </c>
      <c r="I58" s="66"/>
    </row>
    <row r="59" spans="1:9" ht="15.75" thickBot="1">
      <c r="A59" s="602" t="s">
        <v>1015</v>
      </c>
      <c r="B59" s="443" t="s">
        <v>126</v>
      </c>
      <c r="C59" s="442">
        <v>20</v>
      </c>
      <c r="D59" s="442">
        <v>1</v>
      </c>
      <c r="E59" s="442">
        <v>1</v>
      </c>
      <c r="F59" s="442">
        <v>20</v>
      </c>
      <c r="G59" s="778">
        <v>-1</v>
      </c>
      <c r="H59" s="779">
        <v>0</v>
      </c>
      <c r="I59" s="66"/>
    </row>
    <row r="60" spans="1:9" ht="15.75" thickBot="1">
      <c r="A60" s="602" t="s">
        <v>1016</v>
      </c>
      <c r="B60" s="443" t="s">
        <v>117</v>
      </c>
      <c r="C60" s="540">
        <v>30</v>
      </c>
      <c r="D60" s="471">
        <v>2</v>
      </c>
      <c r="E60" s="471">
        <v>2</v>
      </c>
      <c r="F60" s="471">
        <v>28</v>
      </c>
      <c r="G60" s="984">
        <v>-1</v>
      </c>
      <c r="H60" s="982">
        <v>0</v>
      </c>
      <c r="I60" s="66"/>
    </row>
    <row r="61" spans="1:9" ht="15.75" thickBot="1">
      <c r="A61" s="602" t="s">
        <v>1017</v>
      </c>
      <c r="B61" s="983" t="s">
        <v>35</v>
      </c>
      <c r="C61" s="520">
        <v>5134</v>
      </c>
      <c r="D61" s="520">
        <v>144</v>
      </c>
      <c r="E61" s="520">
        <v>144</v>
      </c>
      <c r="F61" s="520">
        <v>4920</v>
      </c>
      <c r="G61" s="577">
        <v>-100</v>
      </c>
      <c r="H61" s="777">
        <v>0</v>
      </c>
      <c r="I61" s="66"/>
    </row>
    <row r="62" spans="1:9" ht="0.75" customHeight="1">
      <c r="B62" s="28"/>
      <c r="I62" s="66"/>
    </row>
    <row r="63" spans="1:9">
      <c r="A63" s="799"/>
      <c r="B63" s="985"/>
      <c r="C63" s="2"/>
      <c r="D63" s="2"/>
      <c r="E63" s="2"/>
      <c r="F63" s="2"/>
      <c r="G63" s="2"/>
      <c r="H63" s="2"/>
      <c r="I63" s="66"/>
    </row>
    <row r="64" spans="1:9" ht="14.25" customHeight="1">
      <c r="A64" s="603"/>
      <c r="B64" s="603"/>
      <c r="C64" s="986"/>
      <c r="D64" s="986"/>
      <c r="E64" s="986"/>
      <c r="F64" s="986"/>
      <c r="G64" s="986"/>
      <c r="H64" s="987"/>
      <c r="I64" s="66"/>
    </row>
    <row r="65" spans="2:9" s="20" customFormat="1" ht="24" customHeight="1">
      <c r="I65" s="67"/>
    </row>
    <row r="66" spans="2:9" hidden="1">
      <c r="B66" s="524"/>
      <c r="C66" s="2"/>
      <c r="D66" s="2"/>
      <c r="E66" s="2"/>
      <c r="F66" s="2"/>
      <c r="G66" s="2"/>
      <c r="H66" s="2"/>
      <c r="I66" s="66"/>
    </row>
    <row r="67" spans="2:9" hidden="1">
      <c r="B67" s="524"/>
      <c r="C67" s="2"/>
      <c r="D67" s="2"/>
      <c r="E67" s="2"/>
      <c r="F67" s="2"/>
      <c r="G67" s="2"/>
      <c r="H67" s="2"/>
      <c r="I67" s="66"/>
    </row>
    <row r="68" spans="2:9" hidden="1">
      <c r="B68" s="2"/>
      <c r="C68" s="2"/>
      <c r="D68" s="2"/>
      <c r="E68" s="2"/>
      <c r="F68" s="2"/>
      <c r="G68" s="2"/>
      <c r="H68" s="2"/>
      <c r="I68" s="66"/>
    </row>
  </sheetData>
  <sheetProtection algorithmName="SHA-512" hashValue="NhYocGBV/Ce3yOhzQ68WtdF9t+TH8vrmpn/+o+IzAN+nxdX8R8Sn65vQcRm8L0f1U4dApBnBui4XHrjRx1aGsw==" saltValue="eeAuER9T1YkV93zJQ8Ny8g==" spinCount="100000" sheet="1" objects="1" scenarios="1" selectLockedCells="1"/>
  <customSheetViews>
    <customSheetView guid="{37226721-D1D5-4398-9EDA-67E59F139E5C}">
      <selection activeCell="I1" sqref="I1"/>
      <pageMargins left="0.7" right="0.7" top="0.75" bottom="0.75" header="0.3" footer="0.3"/>
      <pageSetup paperSize="9" orientation="portrait" r:id="rId1"/>
    </customSheetView>
    <customSheetView guid="{903BF3C7-8C98-4810-9C20-2AC37A2650A6}">
      <selection activeCell="D29" sqref="D29"/>
      <pageMargins left="0.7" right="0.7" top="0.75" bottom="0.75" header="0.3" footer="0.3"/>
      <pageSetup paperSize="9" orientation="portrait" r:id="rId2"/>
    </customSheetView>
    <customSheetView guid="{353F5685-0B8B-4AA1-9F16-66557969DCE8}">
      <selection activeCell="D29" sqref="D29"/>
      <pageMargins left="0.7" right="0.7" top="0.75" bottom="0.75" header="0.3" footer="0.3"/>
      <pageSetup paperSize="9" orientation="portrait" r:id="rId3"/>
    </customSheetView>
    <customSheetView guid="{1F1CDE94-43EA-4A90-82AF-291799113E76}">
      <selection activeCell="D29" sqref="D29"/>
      <pageMargins left="0.7" right="0.7" top="0.75" bottom="0.75" header="0.3" footer="0.3"/>
      <pageSetup paperSize="9" orientation="portrait" r:id="rId4"/>
    </customSheetView>
    <customSheetView guid="{4F760026-2E26-4881-AAA8-3BCC1A815AF3}" topLeftCell="A37">
      <selection activeCell="C49" sqref="C49"/>
      <pageMargins left="0.7" right="0.7" top="0.75" bottom="0.75" header="0.3" footer="0.3"/>
      <pageSetup paperSize="9" orientation="portrait" r:id="rId5"/>
    </customSheetView>
  </customSheetViews>
  <mergeCells count="14">
    <mergeCell ref="B34:H34"/>
    <mergeCell ref="C38:F38"/>
    <mergeCell ref="G38:G40"/>
    <mergeCell ref="H38:H40"/>
    <mergeCell ref="D39:E39"/>
    <mergeCell ref="F39:F40"/>
    <mergeCell ref="A37:B41"/>
    <mergeCell ref="A7:B11"/>
    <mergeCell ref="A3:H3"/>
    <mergeCell ref="C8:F8"/>
    <mergeCell ref="G8:G10"/>
    <mergeCell ref="H8:H10"/>
    <mergeCell ref="D9:E9"/>
    <mergeCell ref="F9:F10"/>
  </mergeCells>
  <pageMargins left="0.70866141732283472" right="0.70866141732283472" top="0.74803149606299213" bottom="0.74803149606299213" header="0.31496062992125984" footer="0.31496062992125984"/>
  <pageSetup paperSize="9" scale="78" fitToHeight="2" orientation="landscape" r:id="rId6"/>
  <rowBreaks count="1" manualBreakCount="1">
    <brk id="34" max="16383" man="1"/>
  </rowBreaks>
  <drawing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E44"/>
  <sheetViews>
    <sheetView workbookViewId="0">
      <selection activeCell="A17" sqref="A17:E17"/>
    </sheetView>
  </sheetViews>
  <sheetFormatPr defaultColWidth="0" defaultRowHeight="15" zeroHeight="1"/>
  <cols>
    <col min="1" max="1" width="9.140625" customWidth="1"/>
    <col min="2" max="2" width="52.140625" customWidth="1"/>
    <col min="3" max="3" width="17.140625" customWidth="1"/>
    <col min="4" max="4" width="20" bestFit="1" customWidth="1"/>
    <col min="5" max="5" width="9.140625" customWidth="1"/>
    <col min="6" max="16384" width="9.140625" hidden="1"/>
  </cols>
  <sheetData>
    <row r="1" spans="1:5">
      <c r="A1" s="19" t="s">
        <v>229</v>
      </c>
      <c r="B1" s="19"/>
      <c r="C1" s="19"/>
      <c r="D1" s="19"/>
      <c r="E1" s="31" t="s">
        <v>899</v>
      </c>
    </row>
    <row r="2" spans="1:5">
      <c r="A2" s="747"/>
      <c r="B2" s="747"/>
      <c r="C2" s="747"/>
      <c r="D2" s="747"/>
      <c r="E2" s="800"/>
    </row>
    <row r="3" spans="1:5">
      <c r="A3" s="748" t="s">
        <v>1150</v>
      </c>
      <c r="B3" s="749"/>
      <c r="C3" s="749"/>
      <c r="D3" s="749"/>
      <c r="E3" s="800"/>
    </row>
    <row r="4" spans="1:5" ht="15.75" thickBot="1">
      <c r="A4" s="750"/>
      <c r="B4" s="751"/>
      <c r="C4" s="751"/>
      <c r="D4" s="751"/>
      <c r="E4" s="800"/>
    </row>
    <row r="5" spans="1:5" ht="15.75" thickBot="1">
      <c r="A5" s="1194"/>
      <c r="B5" s="1195"/>
      <c r="C5" s="593" t="s">
        <v>3</v>
      </c>
      <c r="D5" s="593" t="s">
        <v>3</v>
      </c>
      <c r="E5" s="800"/>
    </row>
    <row r="6" spans="1:5" ht="15.75" thickBot="1">
      <c r="A6" s="1196"/>
      <c r="B6" s="1197"/>
      <c r="C6" s="594">
        <v>45107</v>
      </c>
      <c r="D6" s="594">
        <v>44926</v>
      </c>
      <c r="E6" s="800"/>
    </row>
    <row r="7" spans="1:5" ht="30.75" customHeight="1" thickBot="1">
      <c r="A7" s="1196"/>
      <c r="B7" s="1197"/>
      <c r="C7" s="595" t="s">
        <v>1022</v>
      </c>
      <c r="D7" s="595" t="s">
        <v>1022</v>
      </c>
      <c r="E7" s="800"/>
    </row>
    <row r="8" spans="1:5" ht="15.75" thickBot="1">
      <c r="A8" s="1198"/>
      <c r="B8" s="1199"/>
      <c r="C8" s="596" t="s">
        <v>36</v>
      </c>
      <c r="D8" s="596" t="s">
        <v>36</v>
      </c>
      <c r="E8" s="800"/>
    </row>
    <row r="9" spans="1:5" ht="23.25" thickBot="1">
      <c r="A9" s="595" t="s">
        <v>751</v>
      </c>
      <c r="B9" s="597" t="s">
        <v>1375</v>
      </c>
      <c r="C9" s="587">
        <f>'EU CR2a'!C11</f>
        <v>408</v>
      </c>
      <c r="D9" s="588">
        <v>716</v>
      </c>
      <c r="E9" s="800"/>
    </row>
    <row r="10" spans="1:5" ht="15.75" thickBot="1">
      <c r="A10" s="593" t="s">
        <v>782</v>
      </c>
      <c r="B10" s="598" t="s">
        <v>1023</v>
      </c>
      <c r="C10" s="587">
        <f>'EU CR2a'!C12</f>
        <v>45</v>
      </c>
      <c r="D10" s="588">
        <v>124</v>
      </c>
      <c r="E10" s="800"/>
    </row>
    <row r="11" spans="1:5" ht="15.75" thickBot="1">
      <c r="A11" s="593" t="s">
        <v>1000</v>
      </c>
      <c r="B11" s="598" t="s">
        <v>176</v>
      </c>
      <c r="C11" s="587"/>
      <c r="D11" s="588"/>
      <c r="E11" s="800"/>
    </row>
    <row r="12" spans="1:5" ht="15.75" thickBot="1">
      <c r="A12" s="593" t="s">
        <v>1001</v>
      </c>
      <c r="B12" s="599" t="s">
        <v>1024</v>
      </c>
      <c r="C12" s="587">
        <f>'EU CR2a'!C20</f>
        <v>-18.472999999999999</v>
      </c>
      <c r="D12" s="588">
        <v>-180</v>
      </c>
      <c r="E12" s="800"/>
    </row>
    <row r="13" spans="1:5" ht="15.75" thickBot="1">
      <c r="A13" s="593" t="s">
        <v>1002</v>
      </c>
      <c r="B13" s="599" t="s">
        <v>1025</v>
      </c>
      <c r="C13" s="589">
        <f>'EU CR2a'!C14+'EU CR2a'!C15+'EU CR2a'!C17+'EU CR2a'!C21</f>
        <v>-66</v>
      </c>
      <c r="D13" s="590">
        <v>-252</v>
      </c>
      <c r="E13" s="800"/>
    </row>
    <row r="14" spans="1:5" ht="23.25" thickBot="1">
      <c r="A14" s="595" t="s">
        <v>1003</v>
      </c>
      <c r="B14" s="600" t="s">
        <v>1376</v>
      </c>
      <c r="C14" s="591">
        <f>SUM(C9:C13)</f>
        <v>368.52699999999999</v>
      </c>
      <c r="D14" s="592">
        <v>408</v>
      </c>
      <c r="E14" s="800"/>
    </row>
    <row r="15" spans="1:5">
      <c r="A15" s="801"/>
      <c r="B15" s="802"/>
      <c r="C15" s="802"/>
      <c r="D15" s="802"/>
      <c r="E15" s="800"/>
    </row>
    <row r="16" spans="1:5">
      <c r="A16" s="800"/>
      <c r="B16" s="747"/>
      <c r="C16" s="747"/>
      <c r="D16" s="747"/>
      <c r="E16" s="800"/>
    </row>
    <row r="17" spans="1:5" s="20" customFormat="1" ht="24" customHeight="1"/>
    <row r="18" spans="1:5" hidden="1">
      <c r="A18" s="800"/>
      <c r="B18" s="747"/>
      <c r="C18" s="747"/>
      <c r="D18" s="747"/>
      <c r="E18" s="800"/>
    </row>
    <row r="44" spans="1:1" hidden="1">
      <c r="A44" t="s">
        <v>1203</v>
      </c>
    </row>
  </sheetData>
  <sheetProtection algorithmName="SHA-512" hashValue="+jsGI/nJwM+xbWCTumx0zN5WiYbw42o20SD+4tlmbsk+CmmiuNdgVrQ37LALdAnJ4BZcQpsPy6qnE4pi/mB11g==" saltValue="SRVJ9uGOPvCsKO8eH3wGvQ==" spinCount="100000" sheet="1" objects="1" scenarios="1" selectLockedCells="1"/>
  <mergeCells count="1">
    <mergeCell ref="A5:B8"/>
  </mergeCell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249977111117893"/>
    <pageSetUpPr fitToPage="1"/>
  </sheetPr>
  <dimension ref="A1:C60"/>
  <sheetViews>
    <sheetView workbookViewId="0"/>
  </sheetViews>
  <sheetFormatPr defaultColWidth="0" defaultRowHeight="15" zeroHeight="1"/>
  <cols>
    <col min="1" max="1" width="115.140625" style="21" customWidth="1"/>
    <col min="2" max="2" width="30.7109375" style="567" customWidth="1"/>
    <col min="3" max="3" width="3" style="21" customWidth="1"/>
    <col min="4" max="16384" width="9.140625" style="21" hidden="1"/>
  </cols>
  <sheetData>
    <row r="1" spans="1:3">
      <c r="A1" s="561" t="s">
        <v>977</v>
      </c>
      <c r="B1" s="561"/>
      <c r="C1" s="20"/>
    </row>
    <row r="2" spans="1:3" ht="15.75" thickBot="1">
      <c r="A2" s="2"/>
      <c r="B2" s="562"/>
      <c r="C2" s="562"/>
    </row>
    <row r="3" spans="1:3" ht="15.75" thickBot="1">
      <c r="A3" s="563" t="s">
        <v>677</v>
      </c>
      <c r="B3" s="563" t="s">
        <v>1497</v>
      </c>
      <c r="C3" s="2"/>
    </row>
    <row r="4" spans="1:3" ht="15.75" thickBot="1">
      <c r="A4" s="564" t="s">
        <v>1480</v>
      </c>
      <c r="B4" s="565" t="s">
        <v>1184</v>
      </c>
      <c r="C4" s="2"/>
    </row>
    <row r="5" spans="1:3" ht="15.75" thickBot="1">
      <c r="A5" s="564" t="s">
        <v>669</v>
      </c>
      <c r="B5" s="565" t="s">
        <v>669</v>
      </c>
      <c r="C5" s="2"/>
    </row>
    <row r="6" spans="1:3" ht="15.75" thickBot="1">
      <c r="A6" s="564" t="s">
        <v>676</v>
      </c>
      <c r="B6" s="565" t="s">
        <v>676</v>
      </c>
      <c r="C6" s="2"/>
    </row>
    <row r="7" spans="1:3" ht="15.75" thickBot="1">
      <c r="A7" s="564" t="s">
        <v>1197</v>
      </c>
      <c r="B7" s="565" t="s">
        <v>1197</v>
      </c>
      <c r="C7" s="2"/>
    </row>
    <row r="8" spans="1:3" ht="15.75" thickBot="1">
      <c r="A8" s="565" t="s">
        <v>943</v>
      </c>
      <c r="B8" s="565" t="s">
        <v>691</v>
      </c>
      <c r="C8" s="2"/>
    </row>
    <row r="9" spans="1:3" ht="23.25" thickBot="1">
      <c r="A9" s="564" t="s">
        <v>1198</v>
      </c>
      <c r="B9" s="565" t="s">
        <v>1199</v>
      </c>
      <c r="C9" s="2"/>
    </row>
    <row r="10" spans="1:3" ht="15.75" thickBot="1">
      <c r="A10" s="565" t="s">
        <v>692</v>
      </c>
      <c r="B10" s="565" t="s">
        <v>693</v>
      </c>
      <c r="C10" s="2"/>
    </row>
    <row r="11" spans="1:3" ht="15.75" thickBot="1">
      <c r="A11" s="565" t="s">
        <v>931</v>
      </c>
      <c r="B11" s="565" t="s">
        <v>991</v>
      </c>
      <c r="C11" s="2"/>
    </row>
    <row r="12" spans="1:3" ht="41.25" customHeight="1" thickBot="1">
      <c r="A12" s="566" t="s">
        <v>936</v>
      </c>
      <c r="B12" s="565" t="s">
        <v>1170</v>
      </c>
      <c r="C12" s="2"/>
    </row>
    <row r="13" spans="1:3" ht="15.75" thickBot="1">
      <c r="A13" s="565" t="s">
        <v>711</v>
      </c>
      <c r="B13" s="565" t="s">
        <v>233</v>
      </c>
      <c r="C13" s="2"/>
    </row>
    <row r="14" spans="1:3" ht="15.75" thickBot="1">
      <c r="A14" s="564" t="s">
        <v>1200</v>
      </c>
      <c r="B14" s="565" t="s">
        <v>1200</v>
      </c>
      <c r="C14" s="2"/>
    </row>
    <row r="15" spans="1:3" ht="15.75" thickBot="1">
      <c r="A15" s="565" t="s">
        <v>715</v>
      </c>
      <c r="B15" s="565" t="s">
        <v>712</v>
      </c>
      <c r="C15" s="2"/>
    </row>
    <row r="16" spans="1:3" ht="15.75" thickBot="1">
      <c r="A16" s="565" t="s">
        <v>714</v>
      </c>
      <c r="B16" s="565" t="s">
        <v>713</v>
      </c>
      <c r="C16" s="2"/>
    </row>
    <row r="17" spans="1:3" ht="15.75" thickBot="1">
      <c r="A17" s="564" t="s">
        <v>229</v>
      </c>
      <c r="B17" s="565" t="s">
        <v>229</v>
      </c>
      <c r="C17" s="2"/>
    </row>
    <row r="18" spans="1:3" ht="15.75" thickBot="1">
      <c r="A18" s="565" t="s">
        <v>246</v>
      </c>
      <c r="B18" s="565" t="s">
        <v>678</v>
      </c>
      <c r="C18" s="2"/>
    </row>
    <row r="19" spans="1:3" ht="15.75" thickBot="1">
      <c r="A19" s="565" t="s">
        <v>679</v>
      </c>
      <c r="B19" s="565" t="s">
        <v>680</v>
      </c>
      <c r="C19" s="2"/>
    </row>
    <row r="20" spans="1:3" ht="15.75" thickBot="1">
      <c r="A20" s="565" t="s">
        <v>681</v>
      </c>
      <c r="B20" s="565" t="s">
        <v>682</v>
      </c>
      <c r="C20" s="2"/>
    </row>
    <row r="21" spans="1:3" ht="15.75" thickBot="1">
      <c r="A21" s="565" t="s">
        <v>1046</v>
      </c>
      <c r="B21" s="565" t="s">
        <v>1045</v>
      </c>
      <c r="C21" s="2"/>
    </row>
    <row r="22" spans="1:3" ht="15.75" thickBot="1">
      <c r="A22" s="565" t="s">
        <v>684</v>
      </c>
      <c r="B22" s="565" t="s">
        <v>685</v>
      </c>
      <c r="C22" s="2"/>
    </row>
    <row r="23" spans="1:3" ht="15.75" thickBot="1">
      <c r="A23" s="565" t="s">
        <v>247</v>
      </c>
      <c r="B23" s="565" t="s">
        <v>683</v>
      </c>
      <c r="C23" s="2"/>
    </row>
    <row r="24" spans="1:3" ht="15.75" thickBot="1">
      <c r="A24" s="565" t="s">
        <v>248</v>
      </c>
      <c r="B24" s="565" t="s">
        <v>686</v>
      </c>
      <c r="C24" s="2"/>
    </row>
    <row r="25" spans="1:3" ht="15.75" thickBot="1">
      <c r="A25" s="565" t="s">
        <v>687</v>
      </c>
      <c r="B25" s="565" t="s">
        <v>688</v>
      </c>
      <c r="C25" s="2"/>
    </row>
    <row r="26" spans="1:3" ht="15.75" thickBot="1">
      <c r="A26" s="565" t="s">
        <v>244</v>
      </c>
      <c r="B26" s="565" t="s">
        <v>689</v>
      </c>
      <c r="C26" s="2"/>
    </row>
    <row r="27" spans="1:3" ht="15.75" thickBot="1">
      <c r="A27" s="565" t="s">
        <v>245</v>
      </c>
      <c r="B27" s="565" t="s">
        <v>690</v>
      </c>
      <c r="C27" s="2"/>
    </row>
    <row r="28" spans="1:3" ht="15.75" thickBot="1">
      <c r="A28" s="565" t="s">
        <v>234</v>
      </c>
      <c r="B28" s="565" t="s">
        <v>235</v>
      </c>
      <c r="C28" s="2"/>
    </row>
    <row r="29" spans="1:3" ht="15.75" thickBot="1">
      <c r="A29" s="565" t="s">
        <v>1166</v>
      </c>
      <c r="B29" s="565" t="s">
        <v>236</v>
      </c>
      <c r="C29" s="2"/>
    </row>
    <row r="30" spans="1:3" ht="15.75" thickBot="1">
      <c r="A30" s="564" t="s">
        <v>1201</v>
      </c>
      <c r="B30" s="565" t="s">
        <v>924</v>
      </c>
      <c r="C30" s="2"/>
    </row>
    <row r="31" spans="1:3" ht="15.75" thickBot="1">
      <c r="A31" s="565" t="s">
        <v>705</v>
      </c>
      <c r="B31" s="565" t="s">
        <v>237</v>
      </c>
      <c r="C31" s="2"/>
    </row>
    <row r="32" spans="1:3" ht="15.75" thickBot="1">
      <c r="A32" s="565" t="s">
        <v>704</v>
      </c>
      <c r="B32" s="565" t="s">
        <v>238</v>
      </c>
      <c r="C32" s="2"/>
    </row>
    <row r="33" spans="1:3" ht="15.75" thickBot="1">
      <c r="A33" s="565" t="s">
        <v>240</v>
      </c>
      <c r="B33" s="565" t="s">
        <v>239</v>
      </c>
      <c r="C33" s="2"/>
    </row>
    <row r="34" spans="1:3" ht="15.75" thickBot="1">
      <c r="A34" s="565" t="s">
        <v>706</v>
      </c>
      <c r="B34" s="565" t="s">
        <v>241</v>
      </c>
      <c r="C34" s="2"/>
    </row>
    <row r="35" spans="1:3" ht="15.75" thickBot="1">
      <c r="A35" s="565" t="s">
        <v>707</v>
      </c>
      <c r="B35" s="565" t="s">
        <v>242</v>
      </c>
      <c r="C35" s="2"/>
    </row>
    <row r="36" spans="1:3" ht="15.75" thickBot="1">
      <c r="A36" s="565" t="s">
        <v>710</v>
      </c>
      <c r="B36" s="565" t="s">
        <v>978</v>
      </c>
      <c r="C36" s="2"/>
    </row>
    <row r="37" spans="1:3" ht="15.75" thickBot="1">
      <c r="A37" s="565" t="s">
        <v>271</v>
      </c>
      <c r="B37" s="565" t="s">
        <v>243</v>
      </c>
      <c r="C37" s="2"/>
    </row>
    <row r="38" spans="1:3" ht="15.75" thickBot="1">
      <c r="A38" s="564" t="s">
        <v>1202</v>
      </c>
      <c r="B38" s="565" t="s">
        <v>925</v>
      </c>
      <c r="C38" s="2"/>
    </row>
    <row r="39" spans="1:3" ht="15.75" thickBot="1">
      <c r="A39" s="565" t="s">
        <v>1080</v>
      </c>
      <c r="B39" s="565" t="s">
        <v>1145</v>
      </c>
      <c r="C39" s="2"/>
    </row>
    <row r="40" spans="1:3" ht="15.75" thickBot="1">
      <c r="A40" s="564" t="s">
        <v>726</v>
      </c>
      <c r="B40" s="565" t="s">
        <v>726</v>
      </c>
      <c r="C40" s="2"/>
    </row>
    <row r="41" spans="1:3" ht="15.75" thickBot="1">
      <c r="A41" s="565" t="s">
        <v>708</v>
      </c>
      <c r="B41" s="565" t="s">
        <v>1073</v>
      </c>
      <c r="C41" s="2"/>
    </row>
    <row r="42" spans="1:3" ht="23.25" thickBot="1">
      <c r="A42" s="565" t="s">
        <v>709</v>
      </c>
      <c r="B42" s="565" t="s">
        <v>1074</v>
      </c>
      <c r="C42" s="2"/>
    </row>
    <row r="43" spans="1:3" ht="15.75" thickBot="1">
      <c r="A43" s="565" t="s">
        <v>981</v>
      </c>
      <c r="B43" s="565" t="s">
        <v>1075</v>
      </c>
      <c r="C43" s="2"/>
    </row>
    <row r="44" spans="1:3" ht="15.75" thickBot="1">
      <c r="A44" s="564" t="s">
        <v>1203</v>
      </c>
      <c r="B44" s="565" t="s">
        <v>1409</v>
      </c>
      <c r="C44" s="2"/>
    </row>
    <row r="45" spans="1:3" ht="15.75" thickBot="1">
      <c r="A45" s="565" t="s">
        <v>1204</v>
      </c>
      <c r="B45" s="565" t="s">
        <v>1205</v>
      </c>
      <c r="C45" s="2"/>
    </row>
    <row r="46" spans="1:3" ht="18.75" customHeight="1" thickBot="1">
      <c r="A46" s="565" t="s">
        <v>1206</v>
      </c>
      <c r="B46" s="565" t="s">
        <v>1207</v>
      </c>
      <c r="C46" s="2"/>
    </row>
    <row r="47" spans="1:3" ht="15.75" thickBot="1">
      <c r="A47" s="565" t="s">
        <v>1208</v>
      </c>
      <c r="B47" s="565" t="s">
        <v>1209</v>
      </c>
      <c r="C47" s="2"/>
    </row>
    <row r="48" spans="1:3" ht="15.75" thickBot="1">
      <c r="A48" s="565" t="s">
        <v>1210</v>
      </c>
      <c r="B48" s="565" t="s">
        <v>1211</v>
      </c>
      <c r="C48" s="2"/>
    </row>
    <row r="49" spans="1:3" ht="15.75" thickBot="1">
      <c r="A49" s="564" t="s">
        <v>1212</v>
      </c>
      <c r="B49" s="565" t="s">
        <v>1212</v>
      </c>
      <c r="C49" s="2"/>
    </row>
    <row r="50" spans="1:3" ht="15.75" thickBot="1">
      <c r="A50" s="565" t="s">
        <v>674</v>
      </c>
      <c r="B50" s="565" t="s">
        <v>716</v>
      </c>
      <c r="C50" s="2"/>
    </row>
    <row r="51" spans="1:3" ht="15.75" thickBot="1">
      <c r="A51" s="565" t="s">
        <v>675</v>
      </c>
      <c r="B51" s="565" t="s">
        <v>717</v>
      </c>
      <c r="C51" s="2"/>
    </row>
    <row r="52" spans="1:3" ht="15.75" thickBot="1">
      <c r="A52" s="565" t="s">
        <v>719</v>
      </c>
      <c r="B52" s="565" t="s">
        <v>718</v>
      </c>
      <c r="C52" s="2"/>
    </row>
    <row r="53" spans="1:3" ht="15.75" thickBot="1">
      <c r="A53" s="564" t="s">
        <v>1213</v>
      </c>
      <c r="B53" s="876" t="s">
        <v>1501</v>
      </c>
      <c r="C53" s="2"/>
    </row>
    <row r="54" spans="1:3" ht="15.75" thickBot="1">
      <c r="A54" s="565" t="s">
        <v>721</v>
      </c>
      <c r="B54" s="565" t="s">
        <v>720</v>
      </c>
      <c r="C54" s="2"/>
    </row>
    <row r="55" spans="1:3" ht="15.75" thickBot="1">
      <c r="A55" s="565" t="s">
        <v>723</v>
      </c>
      <c r="B55" s="565" t="s">
        <v>722</v>
      </c>
      <c r="C55" s="2"/>
    </row>
    <row r="56" spans="1:3" ht="15.75" thickBot="1">
      <c r="A56" s="565" t="s">
        <v>673</v>
      </c>
      <c r="B56" s="565" t="s">
        <v>724</v>
      </c>
      <c r="C56" s="2"/>
    </row>
    <row r="57" spans="1:3" ht="15.75" thickBot="1">
      <c r="A57" s="564" t="s">
        <v>1165</v>
      </c>
      <c r="B57" s="565" t="s">
        <v>1146</v>
      </c>
      <c r="C57" s="2"/>
    </row>
    <row r="58" spans="1:3" s="1049" customFormat="1" ht="15.75" thickBot="1">
      <c r="A58" s="564" t="s">
        <v>1496</v>
      </c>
      <c r="B58" s="565" t="s">
        <v>1498</v>
      </c>
      <c r="C58" s="2"/>
    </row>
    <row r="59" spans="1:3">
      <c r="A59" s="2"/>
      <c r="B59" s="562"/>
      <c r="C59" s="2"/>
    </row>
    <row r="60" spans="1:3" ht="19.5" customHeight="1">
      <c r="A60" s="20"/>
      <c r="B60" s="559"/>
      <c r="C60" s="20"/>
    </row>
  </sheetData>
  <customSheetViews>
    <customSheetView guid="{37226721-D1D5-4398-9EDA-67E59F139E5C}" showAutoFilter="1" topLeftCell="A22">
      <selection activeCell="A55" sqref="A55"/>
      <pageMargins left="0.7" right="0.7" top="0.75" bottom="0.75" header="0.3" footer="0.3"/>
      <pageSetup paperSize="9" orientation="portrait" r:id="rId1"/>
      <autoFilter ref="A10:G95" xr:uid="{B972AAA4-A5B7-4C50-8791-A605087C6F72}"/>
    </customSheetView>
    <customSheetView guid="{903BF3C7-8C98-4810-9C20-2AC37A2650A6}" showAutoFilter="1">
      <selection activeCell="I41" sqref="I41"/>
      <pageMargins left="0.7" right="0.7" top="0.75" bottom="0.75" header="0.3" footer="0.3"/>
      <pageSetup paperSize="9" orientation="portrait" r:id="rId2"/>
      <autoFilter ref="A10:G95" xr:uid="{25C2BCF8-CE65-4AC5-8DDA-2DD5834187BF}"/>
    </customSheetView>
    <customSheetView guid="{353F5685-0B8B-4AA1-9F16-66557969DCE8}" showAutoFilter="1" topLeftCell="A49">
      <selection activeCell="B60" sqref="B60"/>
      <pageMargins left="0.7" right="0.7" top="0.75" bottom="0.75" header="0.3" footer="0.3"/>
      <pageSetup paperSize="9" orientation="portrait" r:id="rId3"/>
      <autoFilter ref="A10:G95" xr:uid="{E9DFB4F4-D3F0-48B3-BAF7-24F85E5AD0D0}"/>
    </customSheetView>
    <customSheetView guid="{1F1CDE94-43EA-4A90-82AF-291799113E76}" showAutoFilter="1" topLeftCell="A33">
      <selection activeCell="A39" sqref="A39"/>
      <pageMargins left="0.7" right="0.7" top="0.75" bottom="0.75" header="0.3" footer="0.3"/>
      <pageSetup paperSize="9" orientation="portrait" r:id="rId4"/>
      <autoFilter ref="A10:G95" xr:uid="{C7AB893E-F5C0-4378-9996-FFC7B5492681}"/>
    </customSheetView>
    <customSheetView guid="{4F760026-2E26-4881-AAA8-3BCC1A815AF3}" showAutoFilter="1" topLeftCell="A16">
      <selection activeCell="B30" sqref="B30"/>
      <pageMargins left="0.7" right="0.7" top="0.75" bottom="0.75" header="0.3" footer="0.3"/>
      <pageSetup paperSize="9" orientation="portrait" r:id="rId5"/>
      <autoFilter ref="A10:G95" xr:uid="{6981CA9B-8158-44C0-B79C-EB0F4D6CA286}"/>
    </customSheetView>
  </customSheetViews>
  <pageMargins left="0.70866141732283472" right="0.70866141732283472" top="0.74803149606299213" bottom="0.74803149606299213" header="0.31496062992125984" footer="0.31496062992125984"/>
  <pageSetup paperSize="9" scale="58"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9">
    <pageSetUpPr fitToPage="1"/>
  </sheetPr>
  <dimension ref="A1:G44"/>
  <sheetViews>
    <sheetView workbookViewId="0">
      <selection activeCell="A28" sqref="A28:G28"/>
    </sheetView>
  </sheetViews>
  <sheetFormatPr defaultColWidth="0" defaultRowHeight="15" zeroHeight="1"/>
  <cols>
    <col min="1" max="1" width="7.85546875" style="21" customWidth="1"/>
    <col min="2" max="2" width="58.85546875" style="21" customWidth="1"/>
    <col min="3" max="6" width="17.140625" style="21" customWidth="1"/>
    <col min="7" max="7" width="3" style="21" customWidth="1"/>
    <col min="8" max="16384" width="0" style="21" hidden="1"/>
  </cols>
  <sheetData>
    <row r="1" spans="1:7">
      <c r="A1" s="19" t="s">
        <v>229</v>
      </c>
      <c r="B1" s="19"/>
      <c r="C1" s="19"/>
      <c r="D1" s="19"/>
      <c r="E1" s="19"/>
      <c r="F1" s="31" t="s">
        <v>899</v>
      </c>
      <c r="G1" s="20"/>
    </row>
    <row r="2" spans="1:7">
      <c r="A2" s="2"/>
      <c r="B2" s="2"/>
      <c r="C2" s="2"/>
      <c r="D2" s="2"/>
      <c r="E2" s="2"/>
      <c r="F2" s="2"/>
      <c r="G2" s="2"/>
    </row>
    <row r="3" spans="1:7">
      <c r="A3" s="12" t="s">
        <v>904</v>
      </c>
      <c r="B3" s="12"/>
      <c r="C3" s="2"/>
      <c r="D3" s="2"/>
      <c r="E3" s="2"/>
      <c r="F3" s="2"/>
      <c r="G3" s="2"/>
    </row>
    <row r="4" spans="1:7">
      <c r="B4" s="2"/>
      <c r="C4" s="2"/>
      <c r="D4" s="2"/>
      <c r="E4" s="2"/>
      <c r="F4" s="2"/>
      <c r="G4" s="2"/>
    </row>
    <row r="5" spans="1:7">
      <c r="A5" s="73" t="s">
        <v>1151</v>
      </c>
      <c r="B5" s="73"/>
      <c r="C5" s="74"/>
      <c r="D5" s="74"/>
      <c r="E5" s="74"/>
      <c r="F5" s="74"/>
      <c r="G5" s="74"/>
    </row>
    <row r="6" spans="1:7" ht="15.75" thickBot="1">
      <c r="B6" s="2"/>
      <c r="C6" s="2"/>
      <c r="D6" s="2"/>
      <c r="E6" s="2"/>
      <c r="F6" s="2"/>
      <c r="G6" s="2"/>
    </row>
    <row r="7" spans="1:7" ht="15.75" thickBot="1">
      <c r="A7" s="1200"/>
      <c r="B7" s="1201"/>
      <c r="C7" s="612" t="s">
        <v>3</v>
      </c>
      <c r="D7" s="612" t="s">
        <v>4</v>
      </c>
      <c r="E7" s="612" t="s">
        <v>3</v>
      </c>
      <c r="F7" s="612" t="s">
        <v>4</v>
      </c>
      <c r="G7" s="2"/>
    </row>
    <row r="8" spans="1:7" ht="27" customHeight="1" thickBot="1">
      <c r="A8" s="1202"/>
      <c r="B8" s="1203"/>
      <c r="C8" s="1206">
        <v>45107</v>
      </c>
      <c r="D8" s="1207"/>
      <c r="E8" s="1206">
        <v>44926</v>
      </c>
      <c r="F8" s="1207"/>
      <c r="G8" s="74"/>
    </row>
    <row r="9" spans="1:7" ht="37.5" customHeight="1" thickBot="1">
      <c r="A9" s="1202"/>
      <c r="B9" s="1203"/>
      <c r="C9" s="500" t="s">
        <v>160</v>
      </c>
      <c r="D9" s="508" t="s">
        <v>175</v>
      </c>
      <c r="E9" s="500" t="s">
        <v>160</v>
      </c>
      <c r="F9" s="500" t="s">
        <v>175</v>
      </c>
      <c r="G9" s="74"/>
    </row>
    <row r="10" spans="1:7" ht="15.75" thickBot="1">
      <c r="A10" s="1204"/>
      <c r="B10" s="1205"/>
      <c r="C10" s="114" t="s">
        <v>36</v>
      </c>
      <c r="D10" s="114" t="s">
        <v>36</v>
      </c>
      <c r="E10" s="114" t="s">
        <v>36</v>
      </c>
      <c r="F10" s="114" t="s">
        <v>36</v>
      </c>
      <c r="G10" s="74"/>
    </row>
    <row r="11" spans="1:7" ht="23.25" thickBot="1">
      <c r="A11" s="608" t="s">
        <v>751</v>
      </c>
      <c r="B11" s="422" t="s">
        <v>1375</v>
      </c>
      <c r="C11" s="1012">
        <f>ROUND([8]Sheet1!B9/1000,0)</f>
        <v>408</v>
      </c>
      <c r="D11" s="1013"/>
      <c r="E11" s="510">
        <v>716</v>
      </c>
      <c r="F11" s="509"/>
      <c r="G11" s="74"/>
    </row>
    <row r="12" spans="1:7" ht="23.25" thickBot="1">
      <c r="A12" s="611" t="s">
        <v>782</v>
      </c>
      <c r="B12" s="430" t="s">
        <v>282</v>
      </c>
      <c r="C12" s="1012">
        <f>ROUND([8]Sheet1!B10/1000,0)</f>
        <v>45</v>
      </c>
      <c r="D12" s="1013"/>
      <c r="E12" s="510">
        <v>124</v>
      </c>
      <c r="F12" s="511"/>
      <c r="G12" s="74"/>
    </row>
    <row r="13" spans="1:7" ht="15.75" thickBot="1">
      <c r="A13" s="611" t="s">
        <v>1000</v>
      </c>
      <c r="B13" s="580" t="s">
        <v>176</v>
      </c>
      <c r="C13" s="1014"/>
      <c r="D13" s="1013"/>
      <c r="E13" s="510"/>
      <c r="F13" s="511"/>
      <c r="G13" s="74"/>
    </row>
    <row r="14" spans="1:7" ht="15.75" thickBot="1">
      <c r="A14" s="611" t="s">
        <v>1001</v>
      </c>
      <c r="B14" s="580" t="s">
        <v>177</v>
      </c>
      <c r="C14" s="1014">
        <f>ROUND([8]Sheet1!B12/1000,0)</f>
        <v>-20</v>
      </c>
      <c r="D14" s="1013"/>
      <c r="E14" s="512">
        <v>-66</v>
      </c>
      <c r="F14" s="511"/>
      <c r="G14" s="74"/>
    </row>
    <row r="15" spans="1:7" ht="15.75" thickBot="1">
      <c r="A15" s="609" t="s">
        <v>1002</v>
      </c>
      <c r="B15" s="581" t="s">
        <v>258</v>
      </c>
      <c r="C15" s="1014">
        <f>ROUND([8]Sheet1!B13/1000,0)</f>
        <v>-42</v>
      </c>
      <c r="D15" s="1013"/>
      <c r="E15" s="512">
        <v>-104</v>
      </c>
      <c r="F15" s="511"/>
      <c r="G15" s="74"/>
    </row>
    <row r="16" spans="1:7" ht="15.75" thickBot="1">
      <c r="A16" s="609" t="s">
        <v>1003</v>
      </c>
      <c r="B16" s="580" t="s">
        <v>259</v>
      </c>
      <c r="C16" s="1015">
        <f>ROUND([8]Sheet1!B14/1000,0)</f>
        <v>0</v>
      </c>
      <c r="D16" s="1015">
        <v>0</v>
      </c>
      <c r="E16" s="510">
        <v>0</v>
      </c>
      <c r="F16" s="510">
        <v>0</v>
      </c>
      <c r="G16" s="74"/>
    </row>
    <row r="17" spans="1:7" ht="15.75" thickBot="1">
      <c r="A17" s="609" t="s">
        <v>1004</v>
      </c>
      <c r="B17" s="581" t="s">
        <v>260</v>
      </c>
      <c r="C17" s="1014">
        <f>ROUND([8]Sheet1!B15/1000,0)</f>
        <v>-4</v>
      </c>
      <c r="D17" s="1015">
        <v>0</v>
      </c>
      <c r="E17" s="512">
        <v>-82</v>
      </c>
      <c r="F17" s="510">
        <v>0</v>
      </c>
      <c r="G17" s="74"/>
    </row>
    <row r="18" spans="1:7" ht="15.75" thickBot="1">
      <c r="A18" s="609" t="s">
        <v>1005</v>
      </c>
      <c r="B18" s="580" t="s">
        <v>178</v>
      </c>
      <c r="C18" s="1015">
        <f>ROUND([8]Sheet1!B16/1000,0)</f>
        <v>0</v>
      </c>
      <c r="D18" s="1015">
        <v>0</v>
      </c>
      <c r="E18" s="510">
        <v>0</v>
      </c>
      <c r="F18" s="510">
        <v>0</v>
      </c>
      <c r="G18" s="74"/>
    </row>
    <row r="19" spans="1:7" ht="15.75" thickBot="1">
      <c r="A19" s="609" t="s">
        <v>1006</v>
      </c>
      <c r="B19" s="580" t="s">
        <v>1020</v>
      </c>
      <c r="C19" s="1015">
        <f>ROUND([8]Sheet1!B17/1000,0)</f>
        <v>0</v>
      </c>
      <c r="D19" s="1015">
        <v>0</v>
      </c>
      <c r="E19" s="510">
        <v>0</v>
      </c>
      <c r="F19" s="510">
        <v>0</v>
      </c>
      <c r="G19" s="74"/>
    </row>
    <row r="20" spans="1:7" ht="15.75" thickBot="1">
      <c r="A20" s="609" t="s">
        <v>1007</v>
      </c>
      <c r="B20" s="580" t="s">
        <v>1021</v>
      </c>
      <c r="C20" s="1014">
        <f>[8]Sheet1!$B$19/1000</f>
        <v>-18.472999999999999</v>
      </c>
      <c r="D20" s="1013"/>
      <c r="E20" s="512">
        <v>-180</v>
      </c>
      <c r="F20" s="511"/>
      <c r="G20" s="74"/>
    </row>
    <row r="21" spans="1:7" ht="15.75" thickBot="1">
      <c r="A21" s="609" t="s">
        <v>1008</v>
      </c>
      <c r="B21" s="580" t="s">
        <v>179</v>
      </c>
      <c r="C21" s="1015">
        <f>[8]Sheet1!$B$20/1000</f>
        <v>0</v>
      </c>
      <c r="D21" s="1013"/>
      <c r="E21" s="510">
        <v>0</v>
      </c>
      <c r="F21" s="511"/>
      <c r="G21" s="74"/>
    </row>
    <row r="22" spans="1:7" ht="15.75" thickBot="1">
      <c r="A22" s="609" t="s">
        <v>1009</v>
      </c>
      <c r="B22" s="580" t="s">
        <v>261</v>
      </c>
      <c r="C22" s="1016">
        <f>ROUND([8]Sheet1!B20/1000,0)</f>
        <v>0</v>
      </c>
      <c r="D22" s="1016">
        <v>0</v>
      </c>
      <c r="E22" s="582">
        <v>0</v>
      </c>
      <c r="F22" s="582">
        <v>0</v>
      </c>
      <c r="G22" s="74"/>
    </row>
    <row r="23" spans="1:7" ht="23.25" thickBot="1">
      <c r="A23" s="606" t="s">
        <v>1010</v>
      </c>
      <c r="B23" s="513" t="s">
        <v>1376</v>
      </c>
      <c r="C23" s="507">
        <f>SUM(C11:C22)</f>
        <v>368.52699999999999</v>
      </c>
      <c r="D23" s="579">
        <v>0</v>
      </c>
      <c r="E23" s="889">
        <v>408</v>
      </c>
      <c r="F23" s="579">
        <v>0</v>
      </c>
      <c r="G23" s="2"/>
    </row>
    <row r="24" spans="1:7">
      <c r="B24" s="2"/>
      <c r="C24" s="2"/>
      <c r="D24" s="2"/>
      <c r="E24" s="2"/>
      <c r="F24" s="2"/>
      <c r="G24" s="2"/>
    </row>
    <row r="25" spans="1:7" ht="39.75" customHeight="1">
      <c r="A25" s="1112" t="s">
        <v>1489</v>
      </c>
      <c r="B25" s="1112"/>
      <c r="C25" s="1112"/>
      <c r="D25" s="1112"/>
      <c r="E25" s="1112"/>
      <c r="F25" s="1112"/>
      <c r="G25" s="2"/>
    </row>
    <row r="26" spans="1:7" ht="9.75" customHeight="1">
      <c r="A26" s="863"/>
      <c r="B26" s="514"/>
      <c r="C26" s="514"/>
      <c r="D26" s="514"/>
      <c r="E26" s="514"/>
      <c r="F26" s="514"/>
      <c r="G26" s="2"/>
    </row>
    <row r="27" spans="1:7" ht="15" customHeight="1">
      <c r="B27" s="251"/>
      <c r="C27" s="251"/>
      <c r="D27" s="251"/>
      <c r="E27" s="251"/>
      <c r="F27" s="251"/>
      <c r="G27" s="2"/>
    </row>
    <row r="28" spans="1:7" ht="24" customHeight="1">
      <c r="A28" s="20"/>
      <c r="B28" s="20"/>
      <c r="C28" s="20"/>
      <c r="D28" s="20"/>
      <c r="E28" s="20"/>
      <c r="F28" s="20"/>
      <c r="G28" s="20"/>
    </row>
    <row r="44" spans="1:1" hidden="1">
      <c r="A44" s="21" t="s">
        <v>1203</v>
      </c>
    </row>
  </sheetData>
  <sheetProtection algorithmName="SHA-512" hashValue="+RJ3j6Z2Uq51GpKrotYv/9wJX+4i352VyExjWFMu2qOKJMniPtY1o8KuOdAtB3DGg3dcJxwrYHREhkBOi3cLiw==" saltValue="IH6VCThudHl0+B/Wq7R5Qg==" spinCount="100000" sheet="1" objects="1" scenarios="1" selectLockedCells="1"/>
  <customSheetViews>
    <customSheetView guid="{37226721-D1D5-4398-9EDA-67E59F139E5C}">
      <selection activeCell="C7" sqref="C7"/>
      <pageMargins left="0.7" right="0.7" top="0.75" bottom="0.75" header="0.3" footer="0.3"/>
      <pageSetup paperSize="9" orientation="portrait" r:id="rId1"/>
    </customSheetView>
    <customSheetView guid="{903BF3C7-8C98-4810-9C20-2AC37A2650A6}">
      <selection activeCell="I9" sqref="I9"/>
      <pageMargins left="0.7" right="0.7" top="0.75" bottom="0.75" header="0.3" footer="0.3"/>
      <pageSetup paperSize="9" orientation="portrait" r:id="rId2"/>
    </customSheetView>
    <customSheetView guid="{353F5685-0B8B-4AA1-9F16-66557969DCE8}">
      <selection activeCell="I9" sqref="I9"/>
      <pageMargins left="0.7" right="0.7" top="0.75" bottom="0.75" header="0.3" footer="0.3"/>
      <pageSetup paperSize="9" orientation="portrait" r:id="rId3"/>
    </customSheetView>
    <customSheetView guid="{1F1CDE94-43EA-4A90-82AF-291799113E76}">
      <selection activeCell="C27" sqref="C27"/>
      <pageMargins left="0.7" right="0.7" top="0.75" bottom="0.75" header="0.3" footer="0.3"/>
      <pageSetup paperSize="9" orientation="portrait" r:id="rId4"/>
    </customSheetView>
    <customSheetView guid="{4F760026-2E26-4881-AAA8-3BCC1A815AF3}">
      <selection activeCell="D5" sqref="D5"/>
      <pageMargins left="0.7" right="0.7" top="0.75" bottom="0.75" header="0.3" footer="0.3"/>
      <pageSetup paperSize="9" orientation="portrait" r:id="rId5"/>
    </customSheetView>
  </customSheetViews>
  <mergeCells count="4">
    <mergeCell ref="A7:B10"/>
    <mergeCell ref="C8:D8"/>
    <mergeCell ref="E8:F8"/>
    <mergeCell ref="A25:F25"/>
  </mergeCells>
  <pageMargins left="0.70866141732283472" right="0.70866141732283472" top="0.74803149606299213" bottom="0.74803149606299213" header="0.31496062992125984" footer="0.31496062992125984"/>
  <pageSetup paperSize="9" scale="94" orientation="landscape" r:id="rId6"/>
  <drawing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8">
    <pageSetUpPr fitToPage="1"/>
  </sheetPr>
  <dimension ref="A1:E44"/>
  <sheetViews>
    <sheetView workbookViewId="0">
      <selection activeCell="A33" sqref="A31:E33"/>
    </sheetView>
  </sheetViews>
  <sheetFormatPr defaultColWidth="0" defaultRowHeight="15" zeroHeight="1"/>
  <cols>
    <col min="1" max="1" width="7.28515625" style="20" customWidth="1"/>
    <col min="2" max="2" width="45.42578125" style="20" customWidth="1"/>
    <col min="3" max="4" width="22" style="20" customWidth="1"/>
    <col min="5" max="5" width="1.85546875" style="20" customWidth="1"/>
    <col min="6" max="16384" width="0" style="20" hidden="1"/>
  </cols>
  <sheetData>
    <row r="1" spans="1:5" s="21" customFormat="1">
      <c r="A1" s="19" t="s">
        <v>229</v>
      </c>
      <c r="B1" s="19"/>
      <c r="C1" s="19"/>
      <c r="D1" s="31" t="s">
        <v>899</v>
      </c>
      <c r="E1" s="20"/>
    </row>
    <row r="2" spans="1:5" s="21" customFormat="1">
      <c r="B2" s="2"/>
      <c r="C2" s="2"/>
      <c r="D2" s="2"/>
      <c r="E2" s="2"/>
    </row>
    <row r="3" spans="1:5" s="21" customFormat="1">
      <c r="A3" s="73" t="s">
        <v>1152</v>
      </c>
      <c r="B3" s="73"/>
      <c r="C3" s="74"/>
      <c r="D3" s="74"/>
      <c r="E3" s="74"/>
    </row>
    <row r="4" spans="1:5" s="21" customFormat="1" ht="15.75" thickBot="1">
      <c r="B4" s="2"/>
      <c r="C4" s="2"/>
      <c r="D4" s="2"/>
      <c r="E4" s="2"/>
    </row>
    <row r="5" spans="1:5" s="21" customFormat="1" ht="15.75" thickBot="1">
      <c r="A5" s="1210">
        <v>45107</v>
      </c>
      <c r="B5" s="1211"/>
      <c r="C5" s="604" t="s">
        <v>3</v>
      </c>
      <c r="D5" s="613" t="s">
        <v>4</v>
      </c>
      <c r="E5" s="2"/>
    </row>
    <row r="6" spans="1:5" s="21" customFormat="1" ht="15.75" thickBot="1">
      <c r="A6" s="1212"/>
      <c r="B6" s="1213"/>
      <c r="C6" s="1208" t="s">
        <v>166</v>
      </c>
      <c r="D6" s="1209"/>
      <c r="E6" s="2"/>
    </row>
    <row r="7" spans="1:5" s="21" customFormat="1" ht="26.25" customHeight="1" thickBot="1">
      <c r="A7" s="1212"/>
      <c r="B7" s="1213"/>
      <c r="C7" s="500" t="s">
        <v>167</v>
      </c>
      <c r="D7" s="500" t="s">
        <v>168</v>
      </c>
      <c r="E7" s="2"/>
    </row>
    <row r="8" spans="1:5" s="21" customFormat="1" ht="15.75" thickBot="1">
      <c r="A8" s="1214"/>
      <c r="B8" s="1215"/>
      <c r="C8" s="615" t="s">
        <v>36</v>
      </c>
      <c r="D8" s="114" t="s">
        <v>36</v>
      </c>
      <c r="E8" s="2"/>
    </row>
    <row r="9" spans="1:5" s="21" customFormat="1" ht="15.75" thickBot="1">
      <c r="A9" s="605" t="s">
        <v>751</v>
      </c>
      <c r="B9" s="430" t="s">
        <v>169</v>
      </c>
      <c r="C9" s="265">
        <f>ROUND([9]Sheet1!B9/1000,0)</f>
        <v>23</v>
      </c>
      <c r="D9" s="265">
        <f>ROUND([9]Sheet1!C9/1000,0)</f>
        <v>0</v>
      </c>
      <c r="E9" s="2"/>
    </row>
    <row r="10" spans="1:5" s="21" customFormat="1" ht="15.75" thickBot="1">
      <c r="A10" s="610" t="s">
        <v>782</v>
      </c>
      <c r="B10" s="430" t="s">
        <v>170</v>
      </c>
      <c r="C10" s="501"/>
      <c r="D10" s="501"/>
      <c r="E10" s="2"/>
    </row>
    <row r="11" spans="1:5" s="21" customFormat="1" ht="15.75" thickBot="1">
      <c r="A11" s="610" t="s">
        <v>1000</v>
      </c>
      <c r="B11" s="502" t="s">
        <v>171</v>
      </c>
      <c r="C11" s="501">
        <f>ROUND([9]Sheet1!B11/1000,0)</f>
        <v>353</v>
      </c>
      <c r="D11" s="501">
        <f>ROUND([9]Sheet1!C11/1000,0)</f>
        <v>-31</v>
      </c>
      <c r="E11" s="2"/>
    </row>
    <row r="12" spans="1:5" s="21" customFormat="1" ht="15.75" thickBot="1">
      <c r="A12" s="610" t="s">
        <v>1001</v>
      </c>
      <c r="B12" s="430" t="s">
        <v>172</v>
      </c>
      <c r="C12" s="501">
        <f>ROUND([9]Sheet1!B12/1000,0)</f>
        <v>380</v>
      </c>
      <c r="D12" s="501">
        <f>ROUND([9]Sheet1!C12/1000,0)</f>
        <v>-70</v>
      </c>
      <c r="E12" s="2"/>
    </row>
    <row r="13" spans="1:5" s="21" customFormat="1" ht="15.75" thickBot="1">
      <c r="A13" s="610" t="s">
        <v>1002</v>
      </c>
      <c r="B13" s="430" t="s">
        <v>173</v>
      </c>
      <c r="C13" s="265">
        <f>ROUND([9]Sheet1!B13/1000,0)</f>
        <v>0</v>
      </c>
      <c r="D13" s="265">
        <f>ROUND([9]Sheet1!C13/1000,0)</f>
        <v>0</v>
      </c>
      <c r="E13" s="2"/>
    </row>
    <row r="14" spans="1:5" s="21" customFormat="1" ht="15.75" thickBot="1">
      <c r="A14" s="610" t="s">
        <v>1003</v>
      </c>
      <c r="B14" s="430" t="s">
        <v>174</v>
      </c>
      <c r="C14" s="501">
        <f>ROUND([9]Sheet1!B14/1000,0)</f>
        <v>67</v>
      </c>
      <c r="D14" s="501">
        <f>ROUND([9]Sheet1!C14/1000,0)</f>
        <v>-32</v>
      </c>
      <c r="E14" s="2"/>
    </row>
    <row r="15" spans="1:5" s="21" customFormat="1" ht="15.75" thickBot="1">
      <c r="A15" s="610" t="s">
        <v>1004</v>
      </c>
      <c r="B15" s="430" t="s">
        <v>903</v>
      </c>
      <c r="C15" s="405">
        <f>ROUND([9]Sheet1!B15/1000,0)</f>
        <v>355</v>
      </c>
      <c r="D15" s="405">
        <f>ROUND([9]Sheet1!C15/1000,0)</f>
        <v>-57</v>
      </c>
      <c r="E15" s="2"/>
    </row>
    <row r="16" spans="1:5" s="21" customFormat="1" ht="15.75" thickBot="1">
      <c r="A16" s="610" t="s">
        <v>1005</v>
      </c>
      <c r="B16" s="422" t="s">
        <v>35</v>
      </c>
      <c r="C16" s="408">
        <f>SUM(C9:C15)</f>
        <v>1178</v>
      </c>
      <c r="D16" s="408">
        <f>SUM(D9:D15)</f>
        <v>-190</v>
      </c>
      <c r="E16" s="2"/>
    </row>
    <row r="17" spans="1:5" s="21" customFormat="1">
      <c r="A17" s="2"/>
      <c r="B17" s="2"/>
      <c r="C17" s="2"/>
      <c r="D17" s="2"/>
      <c r="E17" s="2"/>
    </row>
    <row r="18" spans="1:5" s="21" customFormat="1" ht="15.75" thickBot="1">
      <c r="B18" s="2"/>
      <c r="C18" s="2"/>
      <c r="D18" s="2"/>
      <c r="E18" s="2"/>
    </row>
    <row r="19" spans="1:5" s="21" customFormat="1" ht="15.75" thickBot="1">
      <c r="A19" s="1210">
        <v>44926</v>
      </c>
      <c r="B19" s="1211"/>
      <c r="C19" s="604" t="s">
        <v>3</v>
      </c>
      <c r="D19" s="613" t="s">
        <v>4</v>
      </c>
      <c r="E19" s="2"/>
    </row>
    <row r="20" spans="1:5" s="21" customFormat="1" ht="15.75" thickBot="1">
      <c r="A20" s="1212"/>
      <c r="B20" s="1213"/>
      <c r="C20" s="1208" t="s">
        <v>166</v>
      </c>
      <c r="D20" s="1209"/>
      <c r="E20" s="2"/>
    </row>
    <row r="21" spans="1:5" s="21" customFormat="1" ht="23.25" thickBot="1">
      <c r="A21" s="1212"/>
      <c r="B21" s="1213"/>
      <c r="C21" s="500" t="s">
        <v>167</v>
      </c>
      <c r="D21" s="500" t="s">
        <v>168</v>
      </c>
      <c r="E21" s="2"/>
    </row>
    <row r="22" spans="1:5" s="21" customFormat="1" ht="15.75" thickBot="1">
      <c r="A22" s="1214"/>
      <c r="B22" s="1215"/>
      <c r="C22" s="615" t="s">
        <v>36</v>
      </c>
      <c r="D22" s="114" t="s">
        <v>36</v>
      </c>
      <c r="E22" s="2"/>
    </row>
    <row r="23" spans="1:5" s="21" customFormat="1" ht="15.75" thickBot="1">
      <c r="A23" s="605" t="s">
        <v>751</v>
      </c>
      <c r="B23" s="430" t="s">
        <v>169</v>
      </c>
      <c r="C23" s="503">
        <v>2</v>
      </c>
      <c r="D23" s="265">
        <v>0</v>
      </c>
      <c r="E23" s="2"/>
    </row>
    <row r="24" spans="1:5" s="21" customFormat="1" ht="15.75" thickBot="1">
      <c r="A24" s="610" t="s">
        <v>782</v>
      </c>
      <c r="B24" s="430" t="s">
        <v>170</v>
      </c>
      <c r="C24" s="504"/>
      <c r="D24" s="501"/>
      <c r="E24" s="2"/>
    </row>
    <row r="25" spans="1:5" s="21" customFormat="1" ht="15.75" thickBot="1">
      <c r="A25" s="610" t="s">
        <v>1000</v>
      </c>
      <c r="B25" s="502" t="s">
        <v>171</v>
      </c>
      <c r="C25" s="504">
        <v>387</v>
      </c>
      <c r="D25" s="501">
        <v>-29</v>
      </c>
      <c r="E25" s="2"/>
    </row>
    <row r="26" spans="1:5" s="21" customFormat="1" ht="15.75" thickBot="1">
      <c r="A26" s="610" t="s">
        <v>1001</v>
      </c>
      <c r="B26" s="430" t="s">
        <v>172</v>
      </c>
      <c r="C26" s="504">
        <v>442</v>
      </c>
      <c r="D26" s="501">
        <v>-76</v>
      </c>
      <c r="E26" s="2"/>
    </row>
    <row r="27" spans="1:5" s="21" customFormat="1" ht="15.75" thickBot="1">
      <c r="A27" s="610" t="s">
        <v>1002</v>
      </c>
      <c r="B27" s="430" t="s">
        <v>173</v>
      </c>
      <c r="C27" s="265">
        <v>0</v>
      </c>
      <c r="D27" s="265">
        <v>0</v>
      </c>
      <c r="E27" s="2"/>
    </row>
    <row r="28" spans="1:5" s="21" customFormat="1" ht="15.75" thickBot="1">
      <c r="A28" s="610" t="s">
        <v>1003</v>
      </c>
      <c r="B28" s="430" t="s">
        <v>174</v>
      </c>
      <c r="C28" s="504">
        <v>67</v>
      </c>
      <c r="D28" s="501">
        <v>-31</v>
      </c>
      <c r="E28" s="2"/>
    </row>
    <row r="29" spans="1:5" s="21" customFormat="1" ht="15.75" thickBot="1">
      <c r="A29" s="610" t="s">
        <v>1004</v>
      </c>
      <c r="B29" s="430" t="s">
        <v>903</v>
      </c>
      <c r="C29" s="505">
        <v>356</v>
      </c>
      <c r="D29" s="506">
        <v>-39</v>
      </c>
      <c r="E29" s="2"/>
    </row>
    <row r="30" spans="1:5" s="21" customFormat="1" ht="15.75" thickBot="1">
      <c r="A30" s="610" t="s">
        <v>1005</v>
      </c>
      <c r="B30" s="422" t="s">
        <v>35</v>
      </c>
      <c r="C30" s="507">
        <v>1254</v>
      </c>
      <c r="D30" s="507">
        <v>-175</v>
      </c>
      <c r="E30" s="2"/>
    </row>
    <row r="31" spans="1:5" s="21" customFormat="1">
      <c r="B31" s="2"/>
      <c r="C31" s="2"/>
      <c r="D31" s="2"/>
      <c r="E31" s="2"/>
    </row>
    <row r="32" spans="1:5" s="21" customFormat="1" hidden="1">
      <c r="B32" s="2"/>
      <c r="C32" s="2"/>
      <c r="D32" s="2"/>
    </row>
    <row r="33" spans="1:1" ht="21" customHeight="1"/>
    <row r="44" spans="1:1" hidden="1">
      <c r="A44" s="20" t="s">
        <v>1203</v>
      </c>
    </row>
  </sheetData>
  <sheetProtection algorithmName="SHA-512" hashValue="98B7FsGyycGuOh32ZtKBVA+DuQ0CWbP1p8PGPmj29fQWOiGuCJQHVB6qfy05o6zUwbpz8+gcX3s5Q2qIp8EKXg==" saltValue="I2me4RY1ZYIFYXdwENUy8Q==" spinCount="100000" sheet="1" objects="1" scenarios="1" selectLockedCells="1"/>
  <customSheetViews>
    <customSheetView guid="{37226721-D1D5-4398-9EDA-67E59F139E5C}">
      <selection activeCell="E1" sqref="E1"/>
      <pageMargins left="0.7" right="0.7" top="0.75" bottom="0.75" header="0.3" footer="0.3"/>
      <pageSetup paperSize="9" orientation="portrait" r:id="rId1"/>
    </customSheetView>
    <customSheetView guid="{903BF3C7-8C98-4810-9C20-2AC37A2650A6}">
      <selection activeCell="B7" sqref="B7"/>
      <pageMargins left="0.7" right="0.7" top="0.75" bottom="0.75" header="0.3" footer="0.3"/>
      <pageSetup paperSize="9" orientation="portrait" r:id="rId2"/>
    </customSheetView>
    <customSheetView guid="{353F5685-0B8B-4AA1-9F16-66557969DCE8}">
      <selection activeCell="B7" sqref="B7"/>
      <pageMargins left="0.7" right="0.7" top="0.75" bottom="0.75" header="0.3" footer="0.3"/>
      <pageSetup paperSize="9" orientation="portrait" r:id="rId3"/>
    </customSheetView>
    <customSheetView guid="{1F1CDE94-43EA-4A90-82AF-291799113E76}">
      <selection activeCell="B7" sqref="B7"/>
      <pageMargins left="0.7" right="0.7" top="0.75" bottom="0.75" header="0.3" footer="0.3"/>
      <pageSetup paperSize="9" orientation="portrait" r:id="rId4"/>
    </customSheetView>
    <customSheetView guid="{4F760026-2E26-4881-AAA8-3BCC1A815AF3}" topLeftCell="A16">
      <selection activeCell="C25" activeCellId="3" sqref="C21 D21 D25 C25"/>
      <pageMargins left="0.7" right="0.7" top="0.75" bottom="0.75" header="0.3" footer="0.3"/>
      <pageSetup paperSize="9" orientation="portrait" r:id="rId5"/>
    </customSheetView>
  </customSheetViews>
  <mergeCells count="4">
    <mergeCell ref="C6:D6"/>
    <mergeCell ref="C20:D20"/>
    <mergeCell ref="A5:B8"/>
    <mergeCell ref="A19:B22"/>
  </mergeCells>
  <pageMargins left="0.70866141732283472" right="0.70866141732283472" top="0.74803149606299213" bottom="0.74803149606299213" header="0.31496062992125984" footer="0.31496062992125984"/>
  <pageSetup paperSize="9" scale="96" orientation="landscape" r:id="rId6"/>
  <drawing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0"/>
  <dimension ref="A1:O44"/>
  <sheetViews>
    <sheetView topLeftCell="A30" zoomScaleNormal="100" zoomScaleSheetLayoutView="82" workbookViewId="0">
      <selection activeCell="A39" sqref="A39:O1048576"/>
    </sheetView>
  </sheetViews>
  <sheetFormatPr defaultColWidth="0" defaultRowHeight="15" zeroHeight="1"/>
  <cols>
    <col min="1" max="1" width="6.85546875" style="21" customWidth="1"/>
    <col min="2" max="2" width="18.42578125" style="459" customWidth="1"/>
    <col min="3" max="3" width="11" style="459" customWidth="1"/>
    <col min="4" max="4" width="13.85546875" style="459" customWidth="1"/>
    <col min="5" max="5" width="12.7109375" style="459" customWidth="1"/>
    <col min="6" max="6" width="13.140625" style="459" customWidth="1"/>
    <col min="7" max="7" width="11.42578125" style="459" customWidth="1"/>
    <col min="8" max="8" width="12.85546875" style="459" customWidth="1"/>
    <col min="9" max="9" width="12.140625" style="459" customWidth="1"/>
    <col min="10" max="10" width="14" style="459" customWidth="1"/>
    <col min="11" max="11" width="11.7109375" style="459" customWidth="1"/>
    <col min="12" max="12" width="13.7109375" style="459" customWidth="1"/>
    <col min="13" max="13" width="12.28515625" style="459" customWidth="1"/>
    <col min="14" max="14" width="12.7109375" style="459" customWidth="1"/>
    <col min="15" max="15" width="3" style="21" customWidth="1"/>
    <col min="16" max="16384" width="0" style="21" hidden="1"/>
  </cols>
  <sheetData>
    <row r="1" spans="1:15">
      <c r="A1" s="19" t="s">
        <v>229</v>
      </c>
      <c r="B1" s="19"/>
      <c r="C1" s="19"/>
      <c r="D1" s="31"/>
      <c r="E1" s="19"/>
      <c r="F1" s="31"/>
      <c r="G1" s="19"/>
      <c r="H1" s="19"/>
      <c r="I1" s="19"/>
      <c r="J1" s="19"/>
      <c r="K1" s="19"/>
      <c r="L1" s="19"/>
      <c r="M1" s="19"/>
      <c r="N1" s="31" t="s">
        <v>899</v>
      </c>
      <c r="O1" s="20"/>
    </row>
    <row r="2" spans="1:15">
      <c r="A2" s="2"/>
      <c r="B2" s="2"/>
      <c r="C2" s="2"/>
      <c r="D2" s="2"/>
      <c r="E2" s="2"/>
      <c r="F2" s="2"/>
      <c r="G2" s="2"/>
      <c r="H2" s="2"/>
      <c r="I2" s="2"/>
      <c r="J2" s="2"/>
      <c r="K2" s="2"/>
      <c r="L2" s="2"/>
      <c r="M2" s="2"/>
      <c r="N2" s="2"/>
      <c r="O2" s="2"/>
    </row>
    <row r="3" spans="1:15">
      <c r="A3" s="484" t="s">
        <v>939</v>
      </c>
      <c r="B3" s="484"/>
      <c r="C3" s="484"/>
      <c r="D3" s="484"/>
      <c r="E3" s="484"/>
      <c r="F3" s="484"/>
      <c r="G3" s="484"/>
      <c r="H3" s="484"/>
      <c r="I3" s="484"/>
      <c r="J3" s="484"/>
      <c r="K3" s="484"/>
      <c r="L3" s="484"/>
      <c r="M3" s="484"/>
      <c r="N3" s="484"/>
      <c r="O3" s="2"/>
    </row>
    <row r="4" spans="1:15">
      <c r="B4" s="2"/>
      <c r="C4" s="2"/>
      <c r="D4" s="2"/>
      <c r="E4" s="2"/>
      <c r="F4" s="2"/>
      <c r="G4" s="2"/>
      <c r="H4" s="2"/>
      <c r="I4" s="2"/>
      <c r="J4" s="2"/>
      <c r="K4" s="2"/>
      <c r="L4" s="2"/>
      <c r="M4" s="2"/>
      <c r="N4" s="2"/>
      <c r="O4" s="2"/>
    </row>
    <row r="5" spans="1:15">
      <c r="A5" s="73" t="s">
        <v>1153</v>
      </c>
      <c r="B5" s="73"/>
      <c r="C5" s="74"/>
      <c r="D5" s="74"/>
      <c r="E5" s="74"/>
      <c r="F5" s="74"/>
      <c r="G5" s="74"/>
      <c r="H5" s="74"/>
      <c r="I5" s="74"/>
      <c r="J5" s="74"/>
      <c r="K5" s="74"/>
      <c r="L5" s="74"/>
      <c r="M5" s="74"/>
      <c r="N5" s="74"/>
      <c r="O5" s="74"/>
    </row>
    <row r="6" spans="1:15" ht="15.75" thickBot="1">
      <c r="B6" s="2"/>
      <c r="C6" s="2"/>
      <c r="D6" s="2"/>
      <c r="E6" s="2"/>
      <c r="F6" s="2"/>
      <c r="G6" s="2"/>
      <c r="H6" s="2"/>
      <c r="I6" s="2"/>
      <c r="J6" s="2"/>
      <c r="K6" s="2"/>
      <c r="L6" s="2"/>
      <c r="M6" s="2"/>
      <c r="N6" s="2"/>
      <c r="O6" s="2"/>
    </row>
    <row r="7" spans="1:15" ht="15.75" thickBot="1">
      <c r="A7" s="1216">
        <v>45107</v>
      </c>
      <c r="B7" s="1217"/>
      <c r="C7" s="617" t="s">
        <v>3</v>
      </c>
      <c r="D7" s="617" t="s">
        <v>4</v>
      </c>
      <c r="E7" s="617" t="s">
        <v>5</v>
      </c>
      <c r="F7" s="617" t="s">
        <v>130</v>
      </c>
      <c r="G7" s="617" t="s">
        <v>127</v>
      </c>
      <c r="H7" s="617" t="s">
        <v>128</v>
      </c>
      <c r="I7" s="617" t="s">
        <v>129</v>
      </c>
      <c r="J7" s="617" t="s">
        <v>421</v>
      </c>
      <c r="K7" s="617" t="s">
        <v>731</v>
      </c>
      <c r="L7" s="617" t="s">
        <v>732</v>
      </c>
      <c r="M7" s="617" t="s">
        <v>733</v>
      </c>
      <c r="N7" s="617" t="s">
        <v>734</v>
      </c>
      <c r="O7" s="2"/>
    </row>
    <row r="8" spans="1:15" ht="15.75" thickBot="1">
      <c r="A8" s="1218"/>
      <c r="B8" s="1219"/>
      <c r="C8" s="1178" t="s">
        <v>180</v>
      </c>
      <c r="D8" s="1180"/>
      <c r="E8" s="1166" t="s">
        <v>181</v>
      </c>
      <c r="F8" s="1177"/>
      <c r="G8" s="1177"/>
      <c r="H8" s="1177"/>
      <c r="I8" s="1177"/>
      <c r="J8" s="1177"/>
      <c r="K8" s="1177"/>
      <c r="L8" s="1177"/>
      <c r="M8" s="1177"/>
      <c r="N8" s="1167"/>
      <c r="O8" s="2"/>
    </row>
    <row r="9" spans="1:15" ht="23.25" customHeight="1" thickBot="1">
      <c r="A9" s="1218"/>
      <c r="B9" s="1219"/>
      <c r="C9" s="1164" t="s">
        <v>160</v>
      </c>
      <c r="D9" s="1164" t="s">
        <v>168</v>
      </c>
      <c r="E9" s="485"/>
      <c r="F9" s="486"/>
      <c r="G9" s="1166" t="s">
        <v>182</v>
      </c>
      <c r="H9" s="1167"/>
      <c r="I9" s="1166" t="s">
        <v>188</v>
      </c>
      <c r="J9" s="1167"/>
      <c r="K9" s="1166" t="s">
        <v>183</v>
      </c>
      <c r="L9" s="1167"/>
      <c r="M9" s="1166" t="s">
        <v>184</v>
      </c>
      <c r="N9" s="1167"/>
      <c r="O9" s="2"/>
    </row>
    <row r="10" spans="1:15" ht="42.75" thickBot="1">
      <c r="A10" s="1218"/>
      <c r="B10" s="1219"/>
      <c r="C10" s="1191"/>
      <c r="D10" s="1191"/>
      <c r="E10" s="487" t="s">
        <v>167</v>
      </c>
      <c r="F10" s="487" t="s">
        <v>168</v>
      </c>
      <c r="G10" s="488" t="s">
        <v>167</v>
      </c>
      <c r="H10" s="489" t="s">
        <v>168</v>
      </c>
      <c r="I10" s="489" t="s">
        <v>167</v>
      </c>
      <c r="J10" s="489" t="s">
        <v>168</v>
      </c>
      <c r="K10" s="489" t="s">
        <v>167</v>
      </c>
      <c r="L10" s="489" t="s">
        <v>168</v>
      </c>
      <c r="M10" s="489" t="s">
        <v>167</v>
      </c>
      <c r="N10" s="489" t="s">
        <v>168</v>
      </c>
      <c r="O10" s="2"/>
    </row>
    <row r="11" spans="1:15" ht="15.75" thickBot="1">
      <c r="A11" s="1220"/>
      <c r="B11" s="1221"/>
      <c r="C11" s="114" t="s">
        <v>36</v>
      </c>
      <c r="D11" s="114" t="s">
        <v>36</v>
      </c>
      <c r="E11" s="114" t="s">
        <v>36</v>
      </c>
      <c r="F11" s="114" t="s">
        <v>36</v>
      </c>
      <c r="G11" s="114" t="s">
        <v>36</v>
      </c>
      <c r="H11" s="114" t="s">
        <v>36</v>
      </c>
      <c r="I11" s="114" t="s">
        <v>36</v>
      </c>
      <c r="J11" s="114" t="s">
        <v>36</v>
      </c>
      <c r="K11" s="114" t="s">
        <v>36</v>
      </c>
      <c r="L11" s="114" t="s">
        <v>36</v>
      </c>
      <c r="M11" s="114" t="s">
        <v>36</v>
      </c>
      <c r="N11" s="114" t="s">
        <v>36</v>
      </c>
      <c r="O11" s="2"/>
    </row>
    <row r="12" spans="1:15" ht="42.75" thickBot="1">
      <c r="A12" s="614" t="s">
        <v>751</v>
      </c>
      <c r="B12" s="352" t="s">
        <v>185</v>
      </c>
      <c r="C12" s="444">
        <f>ROUND([10]Sheet1!B9/1000,0)</f>
        <v>36</v>
      </c>
      <c r="D12" s="444">
        <f>ROUND([10]Sheet1!C9/1000,0)</f>
        <v>0</v>
      </c>
      <c r="E12" s="444">
        <f>ROUND([10]Sheet1!D9/1000,0)</f>
        <v>23</v>
      </c>
      <c r="F12" s="444">
        <f>ROUND([10]Sheet1!E9/1000,0)</f>
        <v>0</v>
      </c>
      <c r="G12" s="490"/>
      <c r="H12" s="490"/>
      <c r="I12" s="490"/>
      <c r="J12" s="490"/>
      <c r="K12" s="490"/>
      <c r="L12" s="490"/>
      <c r="M12" s="490"/>
      <c r="N12" s="490"/>
      <c r="O12" s="2"/>
    </row>
    <row r="13" spans="1:15" ht="53.25" thickBot="1">
      <c r="A13" s="607" t="s">
        <v>782</v>
      </c>
      <c r="B13" s="352" t="s">
        <v>186</v>
      </c>
      <c r="C13" s="439"/>
      <c r="D13" s="439"/>
      <c r="E13" s="439"/>
      <c r="F13" s="439"/>
      <c r="G13" s="439"/>
      <c r="H13" s="439"/>
      <c r="I13" s="439"/>
      <c r="J13" s="439"/>
      <c r="K13" s="439"/>
      <c r="L13" s="439"/>
      <c r="M13" s="439"/>
      <c r="N13" s="439"/>
      <c r="O13" s="2"/>
    </row>
    <row r="14" spans="1:15" ht="32.25" thickBot="1">
      <c r="A14" s="607" t="s">
        <v>1000</v>
      </c>
      <c r="B14" s="491" t="s">
        <v>262</v>
      </c>
      <c r="C14" s="469">
        <f>ROUND([10]Sheet1!B11/1000,0)</f>
        <v>427</v>
      </c>
      <c r="D14" s="774">
        <f>ROUND([10]Sheet1!C11/1000,0)</f>
        <v>-150</v>
      </c>
      <c r="E14" s="469">
        <f>ROUND([10]Sheet1!D11/1000,0)</f>
        <v>353</v>
      </c>
      <c r="F14" s="774">
        <f>ROUND([10]Sheet1!E11/1000,0)</f>
        <v>-31</v>
      </c>
      <c r="G14" s="469">
        <f>ROUND([10]Sheet1!F11/1000,0)</f>
        <v>15</v>
      </c>
      <c r="H14" s="469">
        <f>ROUND([10]Sheet1!G11/1000,0)</f>
        <v>0</v>
      </c>
      <c r="I14" s="469">
        <f>ROUND([10]Sheet1!H11/1000,0)</f>
        <v>73</v>
      </c>
      <c r="J14" s="774">
        <f>ROUND([10]Sheet1!I11/1000,0)</f>
        <v>-1</v>
      </c>
      <c r="K14" s="469">
        <f>ROUND([10]Sheet1!J11/1000,0)</f>
        <v>265</v>
      </c>
      <c r="L14" s="774">
        <f>ROUND([10]Sheet1!K11/1000,0)</f>
        <v>-30</v>
      </c>
      <c r="M14" s="469">
        <f>ROUND([10]Sheet1!L11/1000,0)</f>
        <v>0</v>
      </c>
      <c r="N14" s="469">
        <f>ROUND([10]Sheet1!M11/1000,0)</f>
        <v>0</v>
      </c>
      <c r="O14" s="2"/>
    </row>
    <row r="15" spans="1:15" ht="32.25" thickBot="1">
      <c r="A15" s="607" t="s">
        <v>1001</v>
      </c>
      <c r="B15" s="492" t="s">
        <v>263</v>
      </c>
      <c r="C15" s="469">
        <f>ROUND([10]Sheet1!B12/1000,0)</f>
        <v>1019</v>
      </c>
      <c r="D15" s="774">
        <f>ROUND([10]Sheet1!C12/1000,0)</f>
        <v>-377</v>
      </c>
      <c r="E15" s="469">
        <f>ROUND([10]Sheet1!D12/1000,0)</f>
        <v>380</v>
      </c>
      <c r="F15" s="774">
        <f>ROUND([10]Sheet1!E12/1000,0)</f>
        <v>-70</v>
      </c>
      <c r="G15" s="469">
        <f>ROUND([10]Sheet1!F12/1000,0)</f>
        <v>19</v>
      </c>
      <c r="H15" s="469">
        <f>ROUND([10]Sheet1!G12/1000,0)</f>
        <v>0</v>
      </c>
      <c r="I15" s="469">
        <f>ROUND([10]Sheet1!H12/1000,0)</f>
        <v>68</v>
      </c>
      <c r="J15" s="774">
        <f>ROUND([10]Sheet1!I12/1000,0)</f>
        <v>-5</v>
      </c>
      <c r="K15" s="469">
        <f>ROUND([10]Sheet1!J12/1000,0)</f>
        <v>293</v>
      </c>
      <c r="L15" s="774">
        <f>ROUND([10]Sheet1!K12/1000,0)</f>
        <v>-65</v>
      </c>
      <c r="M15" s="469">
        <f>ROUND([10]Sheet1!L12/1000,0)</f>
        <v>0</v>
      </c>
      <c r="N15" s="469">
        <f>ROUND([10]Sheet1!M12/1000,0)</f>
        <v>0</v>
      </c>
      <c r="O15" s="2"/>
    </row>
    <row r="16" spans="1:15" ht="15.75" thickBot="1">
      <c r="A16" s="607" t="s">
        <v>1002</v>
      </c>
      <c r="B16" s="492" t="s">
        <v>187</v>
      </c>
      <c r="C16" s="469">
        <f>ROUND([10]Sheet1!B13/1000,0)</f>
        <v>0</v>
      </c>
      <c r="D16" s="469">
        <f>ROUND([10]Sheet1!C13/1000,0)</f>
        <v>0</v>
      </c>
      <c r="E16" s="469">
        <f>ROUND([10]Sheet1!D13/1000,0)</f>
        <v>0</v>
      </c>
      <c r="F16" s="469">
        <f>ROUND([10]Sheet1!E13/1000,0)</f>
        <v>0</v>
      </c>
      <c r="G16" s="469">
        <f>ROUND([10]Sheet1!F13/1000,0)</f>
        <v>0</v>
      </c>
      <c r="H16" s="469">
        <f>ROUND([10]Sheet1!G13/1000,0)</f>
        <v>0</v>
      </c>
      <c r="I16" s="469">
        <f>ROUND([10]Sheet1!H13/1000,0)</f>
        <v>0</v>
      </c>
      <c r="J16" s="469">
        <f>ROUND([10]Sheet1!I13/1000,0)</f>
        <v>0</v>
      </c>
      <c r="K16" s="469">
        <f>ROUND([10]Sheet1!J13/1000,0)</f>
        <v>0</v>
      </c>
      <c r="L16" s="469">
        <f>ROUND([10]Sheet1!K13/1000,0)</f>
        <v>0</v>
      </c>
      <c r="M16" s="469">
        <f>ROUND([10]Sheet1!L13/1000,0)</f>
        <v>0</v>
      </c>
      <c r="N16" s="469">
        <f>ROUND([10]Sheet1!M13/1000,0)</f>
        <v>0</v>
      </c>
      <c r="O16" s="2"/>
    </row>
    <row r="17" spans="1:15" ht="24.75" customHeight="1" thickBot="1">
      <c r="A17" s="607" t="s">
        <v>1003</v>
      </c>
      <c r="B17" s="491" t="s">
        <v>280</v>
      </c>
      <c r="C17" s="469">
        <f>ROUND([10]Sheet1!B14/1000,0)</f>
        <v>53</v>
      </c>
      <c r="D17" s="774">
        <f>ROUND([10]Sheet1!C14/1000,0)</f>
        <v>-11</v>
      </c>
      <c r="E17" s="469">
        <f>ROUND([10]Sheet1!D14/1000,0)</f>
        <v>67</v>
      </c>
      <c r="F17" s="774">
        <f>ROUND([10]Sheet1!E14/1000,0)</f>
        <v>-32</v>
      </c>
      <c r="G17" s="469">
        <f>ROUND([10]Sheet1!F14/1000,0)</f>
        <v>0</v>
      </c>
      <c r="H17" s="469">
        <f>ROUND([10]Sheet1!G14/1000,0)</f>
        <v>0</v>
      </c>
      <c r="I17" s="469">
        <f>ROUND([10]Sheet1!H14/1000,0)</f>
        <v>0</v>
      </c>
      <c r="J17" s="469">
        <f>ROUND([10]Sheet1!I14/1000,0)</f>
        <v>0</v>
      </c>
      <c r="K17" s="469">
        <f>ROUND([10]Sheet1!J14/1000,0)</f>
        <v>67</v>
      </c>
      <c r="L17" s="774">
        <f>ROUND([10]Sheet1!K14/1000,0)</f>
        <v>-32</v>
      </c>
      <c r="M17" s="469">
        <f>ROUND([10]Sheet1!L14/1000,0)</f>
        <v>0</v>
      </c>
      <c r="N17" s="469">
        <f>ROUND([10]Sheet1!M14/1000,0)</f>
        <v>0</v>
      </c>
      <c r="O17" s="2"/>
    </row>
    <row r="18" spans="1:15" ht="15.75" thickBot="1">
      <c r="A18" s="607" t="s">
        <v>1004</v>
      </c>
      <c r="B18" s="493" t="s">
        <v>1117</v>
      </c>
      <c r="C18" s="444">
        <f>ROUND([10]Sheet1!B15/1000,0)</f>
        <v>240</v>
      </c>
      <c r="D18" s="776">
        <f>ROUND([10]Sheet1!C15/1000,0)</f>
        <v>-134</v>
      </c>
      <c r="E18" s="445">
        <f>ROUND([10]Sheet1!D15/1000,0)</f>
        <v>355</v>
      </c>
      <c r="F18" s="776">
        <f>ROUND([10]Sheet1!E15/1000,0)</f>
        <v>-57</v>
      </c>
      <c r="G18" s="445">
        <f>ROUND([10]Sheet1!F15/1000,0)</f>
        <v>56</v>
      </c>
      <c r="H18" s="445">
        <f>ROUND([10]Sheet1!G15/1000,0)</f>
        <v>0</v>
      </c>
      <c r="I18" s="445">
        <f>ROUND([10]Sheet1!H15/1000,0)</f>
        <v>66</v>
      </c>
      <c r="J18" s="445">
        <f>ROUND([10]Sheet1!I15/1000,0)</f>
        <v>0</v>
      </c>
      <c r="K18" s="445">
        <f>ROUND([10]Sheet1!J15/1000,0)</f>
        <v>233</v>
      </c>
      <c r="L18" s="776">
        <f>ROUND([10]Sheet1!K15/1000,0)</f>
        <v>-57</v>
      </c>
      <c r="M18" s="445">
        <f>ROUND([10]Sheet1!L15/1000,0)</f>
        <v>0</v>
      </c>
      <c r="N18" s="445">
        <f>ROUND([10]Sheet1!M15/1000,0)</f>
        <v>0</v>
      </c>
      <c r="O18" s="2"/>
    </row>
    <row r="19" spans="1:15" ht="15.75" thickBot="1">
      <c r="A19" s="607" t="s">
        <v>1005</v>
      </c>
      <c r="B19" s="352" t="s">
        <v>35</v>
      </c>
      <c r="C19" s="450">
        <f>SUM(C12:C18)</f>
        <v>1775</v>
      </c>
      <c r="D19" s="577">
        <f t="shared" ref="D19:N19" si="0">SUM(D12:D18)</f>
        <v>-672</v>
      </c>
      <c r="E19" s="450">
        <f t="shared" si="0"/>
        <v>1178</v>
      </c>
      <c r="F19" s="577">
        <f t="shared" si="0"/>
        <v>-190</v>
      </c>
      <c r="G19" s="450">
        <f t="shared" si="0"/>
        <v>90</v>
      </c>
      <c r="H19" s="1017">
        <f t="shared" si="0"/>
        <v>0</v>
      </c>
      <c r="I19" s="450">
        <f t="shared" si="0"/>
        <v>207</v>
      </c>
      <c r="J19" s="577">
        <f t="shared" si="0"/>
        <v>-6</v>
      </c>
      <c r="K19" s="450">
        <f t="shared" si="0"/>
        <v>858</v>
      </c>
      <c r="L19" s="577">
        <f t="shared" si="0"/>
        <v>-184</v>
      </c>
      <c r="M19" s="1017">
        <f t="shared" si="0"/>
        <v>0</v>
      </c>
      <c r="N19" s="1017">
        <f t="shared" si="0"/>
        <v>0</v>
      </c>
      <c r="O19" s="2"/>
    </row>
    <row r="20" spans="1:15" ht="4.5" customHeight="1">
      <c r="B20" s="452"/>
      <c r="C20" s="452"/>
      <c r="D20" s="452"/>
      <c r="E20" s="452"/>
      <c r="F20" s="452"/>
      <c r="G20" s="452"/>
      <c r="H20" s="452"/>
      <c r="I20" s="452"/>
      <c r="J20" s="452"/>
      <c r="K20" s="452"/>
      <c r="L20" s="452"/>
      <c r="M20" s="452"/>
      <c r="N20" s="452"/>
      <c r="O20" s="2"/>
    </row>
    <row r="21" spans="1:15">
      <c r="A21" s="452"/>
      <c r="B21" s="452"/>
      <c r="C21" s="452"/>
      <c r="D21" s="452"/>
      <c r="E21" s="452"/>
      <c r="F21" s="452"/>
      <c r="G21" s="452"/>
      <c r="H21" s="452"/>
      <c r="I21" s="452"/>
      <c r="J21" s="452"/>
      <c r="K21" s="452"/>
      <c r="L21" s="452"/>
      <c r="M21" s="452"/>
      <c r="N21" s="452"/>
      <c r="O21" s="2"/>
    </row>
    <row r="22" spans="1:15">
      <c r="A22" s="452"/>
      <c r="B22" s="452"/>
      <c r="C22" s="452"/>
      <c r="D22" s="452"/>
      <c r="E22" s="452"/>
      <c r="F22" s="452"/>
      <c r="G22" s="452"/>
      <c r="H22" s="452"/>
      <c r="I22" s="452"/>
      <c r="J22" s="452"/>
      <c r="K22" s="452"/>
      <c r="L22" s="452"/>
      <c r="M22" s="452"/>
      <c r="N22" s="452"/>
      <c r="O22" s="2"/>
    </row>
    <row r="23" spans="1:15" ht="15.75" thickBot="1">
      <c r="B23" s="452"/>
      <c r="C23" s="452"/>
      <c r="D23" s="452"/>
      <c r="E23" s="452"/>
      <c r="F23" s="452"/>
      <c r="G23" s="452"/>
      <c r="H23" s="452"/>
      <c r="I23" s="452"/>
      <c r="J23" s="452"/>
      <c r="K23" s="452"/>
      <c r="L23" s="452"/>
      <c r="M23" s="452"/>
      <c r="N23" s="452"/>
      <c r="O23" s="2"/>
    </row>
    <row r="24" spans="1:15" ht="15.75" thickBot="1">
      <c r="A24" s="1216">
        <v>44926</v>
      </c>
      <c r="B24" s="1217"/>
      <c r="C24" s="616" t="s">
        <v>3</v>
      </c>
      <c r="D24" s="617" t="s">
        <v>4</v>
      </c>
      <c r="E24" s="617" t="s">
        <v>5</v>
      </c>
      <c r="F24" s="617" t="s">
        <v>130</v>
      </c>
      <c r="G24" s="617" t="s">
        <v>127</v>
      </c>
      <c r="H24" s="617" t="s">
        <v>128</v>
      </c>
      <c r="I24" s="617" t="s">
        <v>129</v>
      </c>
      <c r="J24" s="617" t="s">
        <v>421</v>
      </c>
      <c r="K24" s="617" t="s">
        <v>731</v>
      </c>
      <c r="L24" s="617" t="s">
        <v>732</v>
      </c>
      <c r="M24" s="617" t="s">
        <v>733</v>
      </c>
      <c r="N24" s="617" t="s">
        <v>734</v>
      </c>
      <c r="O24" s="2"/>
    </row>
    <row r="25" spans="1:15" ht="18" customHeight="1" thickBot="1">
      <c r="A25" s="1218"/>
      <c r="B25" s="1219"/>
      <c r="C25" s="1179" t="s">
        <v>180</v>
      </c>
      <c r="D25" s="1180"/>
      <c r="E25" s="1166" t="s">
        <v>181</v>
      </c>
      <c r="F25" s="1177"/>
      <c r="G25" s="1177"/>
      <c r="H25" s="1177"/>
      <c r="I25" s="1177"/>
      <c r="J25" s="1177"/>
      <c r="K25" s="1177"/>
      <c r="L25" s="1177"/>
      <c r="M25" s="1177"/>
      <c r="N25" s="1167"/>
      <c r="O25" s="2"/>
    </row>
    <row r="26" spans="1:15" ht="24.75" customHeight="1" thickBot="1">
      <c r="A26" s="1218"/>
      <c r="B26" s="1219"/>
      <c r="C26" s="1167" t="s">
        <v>160</v>
      </c>
      <c r="D26" s="1164" t="s">
        <v>168</v>
      </c>
      <c r="E26" s="494"/>
      <c r="F26" s="495"/>
      <c r="G26" s="1178" t="s">
        <v>182</v>
      </c>
      <c r="H26" s="1180"/>
      <c r="I26" s="1178" t="s">
        <v>188</v>
      </c>
      <c r="J26" s="1180"/>
      <c r="K26" s="1178" t="s">
        <v>183</v>
      </c>
      <c r="L26" s="1180"/>
      <c r="M26" s="1178" t="s">
        <v>184</v>
      </c>
      <c r="N26" s="1180"/>
      <c r="O26" s="2"/>
    </row>
    <row r="27" spans="1:15" ht="42.75" thickBot="1">
      <c r="A27" s="1218"/>
      <c r="B27" s="1219"/>
      <c r="C27" s="1169"/>
      <c r="D27" s="1191"/>
      <c r="E27" s="488" t="s">
        <v>167</v>
      </c>
      <c r="F27" s="489" t="s">
        <v>168</v>
      </c>
      <c r="G27" s="489" t="s">
        <v>167</v>
      </c>
      <c r="H27" s="489" t="s">
        <v>168</v>
      </c>
      <c r="I27" s="489" t="s">
        <v>167</v>
      </c>
      <c r="J27" s="489" t="s">
        <v>168</v>
      </c>
      <c r="K27" s="489" t="s">
        <v>167</v>
      </c>
      <c r="L27" s="489" t="s">
        <v>168</v>
      </c>
      <c r="M27" s="489" t="s">
        <v>167</v>
      </c>
      <c r="N27" s="489" t="s">
        <v>168</v>
      </c>
      <c r="O27" s="2"/>
    </row>
    <row r="28" spans="1:15" ht="15.75" thickBot="1">
      <c r="A28" s="1220"/>
      <c r="B28" s="1221"/>
      <c r="C28" s="615" t="s">
        <v>36</v>
      </c>
      <c r="D28" s="114" t="s">
        <v>36</v>
      </c>
      <c r="E28" s="114" t="s">
        <v>36</v>
      </c>
      <c r="F28" s="114" t="s">
        <v>36</v>
      </c>
      <c r="G28" s="114" t="s">
        <v>36</v>
      </c>
      <c r="H28" s="114" t="s">
        <v>36</v>
      </c>
      <c r="I28" s="114" t="s">
        <v>36</v>
      </c>
      <c r="J28" s="114" t="s">
        <v>36</v>
      </c>
      <c r="K28" s="114" t="s">
        <v>36</v>
      </c>
      <c r="L28" s="114" t="s">
        <v>36</v>
      </c>
      <c r="M28" s="114" t="s">
        <v>36</v>
      </c>
      <c r="N28" s="114" t="s">
        <v>36</v>
      </c>
      <c r="O28" s="2"/>
    </row>
    <row r="29" spans="1:15" ht="42.75" thickBot="1">
      <c r="A29" s="614" t="s">
        <v>751</v>
      </c>
      <c r="B29" s="352" t="s">
        <v>185</v>
      </c>
      <c r="C29" s="444">
        <v>1</v>
      </c>
      <c r="D29" s="444">
        <v>0</v>
      </c>
      <c r="E29" s="444">
        <v>2</v>
      </c>
      <c r="F29" s="444">
        <v>0</v>
      </c>
      <c r="G29" s="490"/>
      <c r="H29" s="490"/>
      <c r="I29" s="490"/>
      <c r="J29" s="490"/>
      <c r="K29" s="490"/>
      <c r="L29" s="490"/>
      <c r="M29" s="490"/>
      <c r="N29" s="490"/>
      <c r="O29" s="2"/>
    </row>
    <row r="30" spans="1:15" ht="53.25" thickBot="1">
      <c r="A30" s="607" t="s">
        <v>782</v>
      </c>
      <c r="B30" s="352" t="s">
        <v>186</v>
      </c>
      <c r="C30" s="439"/>
      <c r="D30" s="439"/>
      <c r="E30" s="439"/>
      <c r="F30" s="439"/>
      <c r="G30" s="439"/>
      <c r="H30" s="439"/>
      <c r="I30" s="439"/>
      <c r="J30" s="439"/>
      <c r="K30" s="439"/>
      <c r="L30" s="439"/>
      <c r="M30" s="439"/>
      <c r="N30" s="439"/>
      <c r="O30" s="2"/>
    </row>
    <row r="31" spans="1:15" ht="32.25" thickBot="1">
      <c r="A31" s="607" t="s">
        <v>1000</v>
      </c>
      <c r="B31" s="492" t="s">
        <v>262</v>
      </c>
      <c r="C31" s="496">
        <v>439</v>
      </c>
      <c r="D31" s="575">
        <v>-153</v>
      </c>
      <c r="E31" s="496">
        <v>387</v>
      </c>
      <c r="F31" s="575">
        <v>-29</v>
      </c>
      <c r="G31" s="496">
        <v>19</v>
      </c>
      <c r="H31" s="583">
        <v>0</v>
      </c>
      <c r="I31" s="496">
        <v>110</v>
      </c>
      <c r="J31" s="575">
        <v>-2</v>
      </c>
      <c r="K31" s="496">
        <v>258</v>
      </c>
      <c r="L31" s="575">
        <v>-27</v>
      </c>
      <c r="M31" s="496">
        <v>0</v>
      </c>
      <c r="N31" s="496">
        <v>0</v>
      </c>
      <c r="O31" s="2"/>
    </row>
    <row r="32" spans="1:15" ht="32.25" thickBot="1">
      <c r="A32" s="607" t="s">
        <v>1001</v>
      </c>
      <c r="B32" s="492" t="s">
        <v>263</v>
      </c>
      <c r="C32" s="496">
        <v>1070</v>
      </c>
      <c r="D32" s="575">
        <v>-394</v>
      </c>
      <c r="E32" s="496">
        <v>442</v>
      </c>
      <c r="F32" s="575">
        <v>-76</v>
      </c>
      <c r="G32" s="496">
        <v>17</v>
      </c>
      <c r="H32" s="583">
        <v>0</v>
      </c>
      <c r="I32" s="496">
        <v>101</v>
      </c>
      <c r="J32" s="575">
        <v>-6</v>
      </c>
      <c r="K32" s="496">
        <v>324</v>
      </c>
      <c r="L32" s="575">
        <v>-70</v>
      </c>
      <c r="M32" s="496">
        <v>0</v>
      </c>
      <c r="N32" s="496">
        <v>0</v>
      </c>
      <c r="O32" s="2"/>
    </row>
    <row r="33" spans="1:15" ht="15.75" thickBot="1">
      <c r="A33" s="607" t="s">
        <v>1002</v>
      </c>
      <c r="B33" s="492" t="s">
        <v>187</v>
      </c>
      <c r="C33" s="496">
        <v>0</v>
      </c>
      <c r="D33" s="583">
        <v>0</v>
      </c>
      <c r="E33" s="496">
        <v>0</v>
      </c>
      <c r="F33" s="583">
        <v>0</v>
      </c>
      <c r="G33" s="496">
        <v>0</v>
      </c>
      <c r="H33" s="583">
        <v>0</v>
      </c>
      <c r="I33" s="496">
        <v>0</v>
      </c>
      <c r="J33" s="583">
        <v>0</v>
      </c>
      <c r="K33" s="496">
        <v>0</v>
      </c>
      <c r="L33" s="583">
        <v>0</v>
      </c>
      <c r="M33" s="496">
        <v>0</v>
      </c>
      <c r="N33" s="496">
        <v>0</v>
      </c>
      <c r="O33" s="2"/>
    </row>
    <row r="34" spans="1:15" ht="24" customHeight="1" thickBot="1">
      <c r="A34" s="607" t="s">
        <v>1003</v>
      </c>
      <c r="B34" s="492" t="s">
        <v>279</v>
      </c>
      <c r="C34" s="496">
        <v>53</v>
      </c>
      <c r="D34" s="575">
        <v>-11</v>
      </c>
      <c r="E34" s="496">
        <v>67</v>
      </c>
      <c r="F34" s="575">
        <v>-31</v>
      </c>
      <c r="G34" s="496">
        <v>0</v>
      </c>
      <c r="H34" s="583">
        <v>0</v>
      </c>
      <c r="I34" s="496">
        <v>0</v>
      </c>
      <c r="J34" s="583">
        <v>0</v>
      </c>
      <c r="K34" s="496">
        <v>67</v>
      </c>
      <c r="L34" s="575">
        <v>-31</v>
      </c>
      <c r="M34" s="496">
        <v>0</v>
      </c>
      <c r="N34" s="496">
        <v>0</v>
      </c>
      <c r="O34" s="2"/>
    </row>
    <row r="35" spans="1:15" ht="15.75" thickBot="1">
      <c r="A35" s="607" t="s">
        <v>1004</v>
      </c>
      <c r="B35" s="493" t="s">
        <v>1117</v>
      </c>
      <c r="C35" s="444">
        <v>240</v>
      </c>
      <c r="D35" s="576">
        <v>-135</v>
      </c>
      <c r="E35" s="444">
        <v>356</v>
      </c>
      <c r="F35" s="576">
        <v>-39</v>
      </c>
      <c r="G35" s="444">
        <v>56</v>
      </c>
      <c r="H35" s="584">
        <v>0</v>
      </c>
      <c r="I35" s="444">
        <v>71</v>
      </c>
      <c r="J35" s="584">
        <v>0</v>
      </c>
      <c r="K35" s="444">
        <v>229</v>
      </c>
      <c r="L35" s="576">
        <v>-39</v>
      </c>
      <c r="M35" s="444">
        <v>0</v>
      </c>
      <c r="N35" s="540">
        <v>0</v>
      </c>
      <c r="O35" s="2"/>
    </row>
    <row r="36" spans="1:15" ht="15.75" thickBot="1">
      <c r="A36" s="607" t="s">
        <v>1005</v>
      </c>
      <c r="B36" s="352" t="s">
        <v>35</v>
      </c>
      <c r="C36" s="497">
        <v>1803</v>
      </c>
      <c r="D36" s="577">
        <v>-693</v>
      </c>
      <c r="E36" s="497">
        <v>1254</v>
      </c>
      <c r="F36" s="577">
        <v>-175</v>
      </c>
      <c r="G36" s="498">
        <v>92</v>
      </c>
      <c r="H36" s="585">
        <v>0</v>
      </c>
      <c r="I36" s="498">
        <v>282</v>
      </c>
      <c r="J36" s="577">
        <v>-8</v>
      </c>
      <c r="K36" s="498">
        <v>878</v>
      </c>
      <c r="L36" s="577">
        <v>-167</v>
      </c>
      <c r="M36" s="499">
        <v>0</v>
      </c>
      <c r="N36" s="585">
        <v>0</v>
      </c>
      <c r="O36" s="2"/>
    </row>
    <row r="37" spans="1:15" ht="3.75" customHeight="1">
      <c r="A37" s="459"/>
      <c r="H37" s="427"/>
      <c r="J37" s="427"/>
      <c r="O37" s="2"/>
    </row>
    <row r="38" spans="1:15">
      <c r="A38" s="452"/>
      <c r="B38" s="452"/>
      <c r="C38" s="452"/>
      <c r="D38" s="452"/>
      <c r="E38" s="452"/>
      <c r="F38" s="452"/>
      <c r="G38" s="452"/>
      <c r="H38" s="452"/>
      <c r="I38" s="452"/>
      <c r="J38" s="452"/>
      <c r="K38" s="452"/>
      <c r="L38" s="452"/>
      <c r="M38" s="452"/>
      <c r="N38" s="452"/>
      <c r="O38" s="2"/>
    </row>
    <row r="39" spans="1:15" s="20" customFormat="1" ht="24" customHeight="1">
      <c r="B39" s="458"/>
      <c r="C39" s="458"/>
      <c r="D39" s="458"/>
      <c r="E39" s="458"/>
      <c r="F39" s="458"/>
      <c r="G39" s="458"/>
      <c r="H39" s="458"/>
      <c r="I39" s="458"/>
      <c r="J39" s="458"/>
      <c r="K39" s="458"/>
      <c r="L39" s="458"/>
      <c r="M39" s="458"/>
      <c r="N39" s="458"/>
    </row>
    <row r="44" spans="1:15" hidden="1">
      <c r="A44" s="21" t="s">
        <v>1203</v>
      </c>
    </row>
  </sheetData>
  <sheetProtection algorithmName="SHA-512" hashValue="IhT4BQJ90nTcd9e1PxnuF3NND/EUvcFvR8rB228RRqUqEPLGOxJ8wwaZePKTprBzMaKcGpGSHQcdmiUArxx/Bw==" saltValue="knIsgeWf3ISNJ3TQ7JY0cQ==" spinCount="100000" sheet="1" objects="1" scenarios="1" selectLockedCells="1"/>
  <customSheetViews>
    <customSheetView guid="{37226721-D1D5-4398-9EDA-67E59F139E5C}">
      <selection activeCell="N26" sqref="N26:N31"/>
      <pageMargins left="0.7" right="0.7" top="0.75" bottom="0.75" header="0.3" footer="0.3"/>
      <pageSetup paperSize="9" orientation="portrait" r:id="rId1"/>
    </customSheetView>
    <customSheetView guid="{903BF3C7-8C98-4810-9C20-2AC37A2650A6}">
      <selection activeCell="H24" sqref="H24"/>
      <pageMargins left="0.7" right="0.7" top="0.75" bottom="0.75" header="0.3" footer="0.3"/>
      <pageSetup paperSize="9" orientation="portrait" r:id="rId2"/>
    </customSheetView>
    <customSheetView guid="{353F5685-0B8B-4AA1-9F16-66557969DCE8}" topLeftCell="A16">
      <selection activeCell="H24" sqref="H24"/>
      <pageMargins left="0.7" right="0.7" top="0.75" bottom="0.75" header="0.3" footer="0.3"/>
      <pageSetup paperSize="9" orientation="portrait" r:id="rId3"/>
    </customSheetView>
    <customSheetView guid="{1F1CDE94-43EA-4A90-82AF-291799113E76}">
      <selection activeCell="H24" sqref="H24"/>
      <pageMargins left="0.7" right="0.7" top="0.75" bottom="0.75" header="0.3" footer="0.3"/>
      <pageSetup paperSize="9" orientation="portrait" r:id="rId4"/>
    </customSheetView>
    <customSheetView guid="{4F760026-2E26-4881-AAA8-3BCC1A815AF3}" topLeftCell="A16">
      <selection activeCell="I26" sqref="I26"/>
      <pageMargins left="0.7" right="0.7" top="0.75" bottom="0.75" header="0.3" footer="0.3"/>
      <pageSetup paperSize="9" orientation="portrait" r:id="rId5"/>
    </customSheetView>
  </customSheetViews>
  <mergeCells count="18">
    <mergeCell ref="G26:H26"/>
    <mergeCell ref="I26:J26"/>
    <mergeCell ref="K26:L26"/>
    <mergeCell ref="K9:L9"/>
    <mergeCell ref="M9:N9"/>
    <mergeCell ref="A7:B11"/>
    <mergeCell ref="C25:D25"/>
    <mergeCell ref="E25:N25"/>
    <mergeCell ref="M26:N26"/>
    <mergeCell ref="A24:B28"/>
    <mergeCell ref="C8:D8"/>
    <mergeCell ref="E8:N8"/>
    <mergeCell ref="C9:C10"/>
    <mergeCell ref="D9:D10"/>
    <mergeCell ref="G9:H9"/>
    <mergeCell ref="I9:J9"/>
    <mergeCell ref="C26:C27"/>
    <mergeCell ref="D26:D27"/>
  </mergeCells>
  <pageMargins left="0.70866141732283472" right="0.70866141732283472" top="0.74803149606299213" bottom="0.74803149606299213" header="0.31496062992125984" footer="0.31496062992125984"/>
  <pageSetup paperSize="9" scale="72" fitToHeight="2" orientation="landscape" r:id="rId6"/>
  <rowBreaks count="1" manualBreakCount="1">
    <brk id="21" max="16383" man="1"/>
  </rowBreaks>
  <drawing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1"/>
  <dimension ref="A1:Q54"/>
  <sheetViews>
    <sheetView topLeftCell="A40" zoomScaleNormal="100" zoomScaleSheetLayoutView="96" workbookViewId="0">
      <selection activeCell="A54" sqref="A54:XFD54"/>
    </sheetView>
  </sheetViews>
  <sheetFormatPr defaultColWidth="0" defaultRowHeight="15" zeroHeight="1"/>
  <cols>
    <col min="1" max="1" width="6.85546875" style="21" customWidth="1"/>
    <col min="2" max="2" width="25" style="21" customWidth="1"/>
    <col min="3" max="3" width="11.5703125" style="21" bestFit="1" customWidth="1"/>
    <col min="4" max="4" width="11.42578125" style="21" bestFit="1" customWidth="1"/>
    <col min="5" max="5" width="9.5703125" style="21" bestFit="1" customWidth="1"/>
    <col min="6" max="6" width="10.5703125" style="21" bestFit="1" customWidth="1"/>
    <col min="7" max="7" width="11.42578125" style="21" customWidth="1"/>
    <col min="8" max="8" width="10.5703125" style="21" bestFit="1" customWidth="1"/>
    <col min="9" max="9" width="10.28515625" style="21" customWidth="1"/>
    <col min="10" max="10" width="10.140625" style="21" customWidth="1"/>
    <col min="11" max="11" width="11.85546875" style="21" customWidth="1"/>
    <col min="12" max="12" width="10.28515625" style="21" customWidth="1"/>
    <col min="13" max="13" width="10.85546875" style="21" customWidth="1"/>
    <col min="14" max="14" width="12.7109375" style="21" customWidth="1"/>
    <col min="15" max="15" width="2.85546875" style="21" customWidth="1"/>
    <col min="16" max="17" width="0" style="21" hidden="1" customWidth="1"/>
    <col min="18" max="16384" width="9.140625" style="21" hidden="1"/>
  </cols>
  <sheetData>
    <row r="1" spans="1:15">
      <c r="A1" s="19" t="s">
        <v>229</v>
      </c>
      <c r="B1" s="19"/>
      <c r="C1" s="19"/>
      <c r="D1" s="31"/>
      <c r="E1" s="19"/>
      <c r="F1" s="31"/>
      <c r="G1" s="19"/>
      <c r="H1" s="19"/>
      <c r="I1" s="19"/>
      <c r="J1" s="19"/>
      <c r="K1" s="19"/>
      <c r="L1" s="19"/>
      <c r="M1" s="19"/>
      <c r="N1" s="31" t="s">
        <v>899</v>
      </c>
      <c r="O1" s="20"/>
    </row>
    <row r="2" spans="1:15">
      <c r="A2" s="2"/>
      <c r="B2" s="2"/>
      <c r="C2" s="2"/>
      <c r="D2" s="2"/>
      <c r="E2" s="2"/>
      <c r="F2" s="2"/>
      <c r="G2" s="2"/>
      <c r="H2" s="2"/>
      <c r="I2" s="2"/>
      <c r="J2" s="2"/>
      <c r="K2" s="2"/>
      <c r="L2" s="2"/>
      <c r="M2" s="2"/>
      <c r="N2" s="2"/>
      <c r="O2" s="2"/>
    </row>
    <row r="3" spans="1:15">
      <c r="A3" s="2" t="s">
        <v>905</v>
      </c>
      <c r="B3" s="2"/>
      <c r="C3" s="2"/>
      <c r="D3" s="2"/>
      <c r="E3" s="2"/>
      <c r="F3" s="2"/>
      <c r="G3" s="2"/>
      <c r="H3" s="2"/>
      <c r="I3" s="2"/>
      <c r="J3" s="2"/>
      <c r="K3" s="2"/>
      <c r="L3" s="2"/>
      <c r="M3" s="2"/>
      <c r="N3" s="2"/>
      <c r="O3" s="2"/>
    </row>
    <row r="4" spans="1:15">
      <c r="A4" s="2"/>
      <c r="B4" s="460"/>
      <c r="C4" s="2"/>
      <c r="D4" s="2"/>
      <c r="E4" s="2"/>
      <c r="F4" s="2"/>
      <c r="G4" s="2"/>
      <c r="H4" s="2"/>
      <c r="I4" s="2"/>
      <c r="J4" s="2"/>
      <c r="K4" s="2"/>
      <c r="L4" s="2"/>
      <c r="M4" s="2"/>
      <c r="N4" s="2"/>
      <c r="O4" s="2"/>
    </row>
    <row r="5" spans="1:15">
      <c r="A5" s="73" t="s">
        <v>1154</v>
      </c>
      <c r="B5" s="73"/>
      <c r="C5" s="74"/>
      <c r="D5" s="74"/>
      <c r="E5" s="74"/>
      <c r="F5" s="74"/>
      <c r="G5" s="74"/>
      <c r="H5" s="74"/>
      <c r="I5" s="74"/>
      <c r="J5" s="74"/>
      <c r="K5" s="74"/>
      <c r="L5" s="74"/>
      <c r="M5" s="74"/>
      <c r="N5" s="74"/>
      <c r="O5" s="74"/>
    </row>
    <row r="6" spans="1:15" ht="15.75" thickBot="1">
      <c r="B6" s="2"/>
      <c r="C6" s="2"/>
      <c r="D6" s="2"/>
      <c r="E6" s="2"/>
      <c r="F6" s="2"/>
      <c r="G6" s="2"/>
      <c r="H6" s="2"/>
      <c r="I6" s="2"/>
      <c r="J6" s="2"/>
      <c r="K6" s="2"/>
      <c r="L6" s="2"/>
      <c r="M6" s="2"/>
      <c r="N6" s="2"/>
      <c r="O6" s="2"/>
    </row>
    <row r="7" spans="1:15" ht="15.75" thickBot="1">
      <c r="A7" s="1222">
        <v>45107</v>
      </c>
      <c r="B7" s="1223"/>
      <c r="C7" s="621" t="s">
        <v>3</v>
      </c>
      <c r="D7" s="622" t="s">
        <v>4</v>
      </c>
      <c r="E7" s="622" t="s">
        <v>5</v>
      </c>
      <c r="F7" s="622" t="s">
        <v>130</v>
      </c>
      <c r="G7" s="622" t="s">
        <v>127</v>
      </c>
      <c r="H7" s="622" t="s">
        <v>128</v>
      </c>
      <c r="I7" s="622" t="s">
        <v>129</v>
      </c>
      <c r="J7" s="622" t="s">
        <v>421</v>
      </c>
      <c r="K7" s="622" t="s">
        <v>731</v>
      </c>
      <c r="L7" s="622" t="s">
        <v>732</v>
      </c>
      <c r="M7" s="622" t="s">
        <v>733</v>
      </c>
      <c r="N7" s="622" t="s">
        <v>734</v>
      </c>
      <c r="O7" s="2"/>
    </row>
    <row r="8" spans="1:15" ht="15.75" thickBot="1">
      <c r="A8" s="1224"/>
      <c r="B8" s="1225"/>
      <c r="C8" s="1177" t="s">
        <v>10</v>
      </c>
      <c r="D8" s="1177"/>
      <c r="E8" s="1177"/>
      <c r="F8" s="1177"/>
      <c r="G8" s="1177"/>
      <c r="H8" s="1177"/>
      <c r="I8" s="1177"/>
      <c r="J8" s="1177"/>
      <c r="K8" s="1177"/>
      <c r="L8" s="1177"/>
      <c r="M8" s="1177"/>
      <c r="N8" s="1167"/>
      <c r="O8" s="2"/>
    </row>
    <row r="9" spans="1:15" ht="15.75" thickBot="1">
      <c r="A9" s="1224"/>
      <c r="B9" s="1225"/>
      <c r="C9" s="1167"/>
      <c r="D9" s="1166" t="s">
        <v>189</v>
      </c>
      <c r="E9" s="1167"/>
      <c r="F9" s="1166" t="s">
        <v>190</v>
      </c>
      <c r="G9" s="1177"/>
      <c r="H9" s="1177"/>
      <c r="I9" s="1177"/>
      <c r="J9" s="1177"/>
      <c r="K9" s="1177"/>
      <c r="L9" s="1177"/>
      <c r="M9" s="1177"/>
      <c r="N9" s="1167"/>
      <c r="O9" s="2"/>
    </row>
    <row r="10" spans="1:15" ht="15.75" thickBot="1">
      <c r="A10" s="1224"/>
      <c r="B10" s="1225"/>
      <c r="C10" s="1232"/>
      <c r="D10" s="1228"/>
      <c r="E10" s="1229"/>
      <c r="F10" s="1230"/>
      <c r="G10" s="1164" t="s">
        <v>191</v>
      </c>
      <c r="H10" s="1166" t="s">
        <v>192</v>
      </c>
      <c r="I10" s="1177"/>
      <c r="J10" s="1177"/>
      <c r="K10" s="1177"/>
      <c r="L10" s="1177"/>
      <c r="M10" s="1177"/>
      <c r="N10" s="1167"/>
      <c r="O10" s="2"/>
    </row>
    <row r="11" spans="1:15" ht="53.25" thickBot="1">
      <c r="A11" s="1224"/>
      <c r="B11" s="1225"/>
      <c r="C11" s="618"/>
      <c r="D11" s="461"/>
      <c r="E11" s="435" t="s">
        <v>203</v>
      </c>
      <c r="F11" s="1231"/>
      <c r="G11" s="1165"/>
      <c r="H11" s="461"/>
      <c r="I11" s="434" t="s">
        <v>193</v>
      </c>
      <c r="J11" s="434" t="s">
        <v>194</v>
      </c>
      <c r="K11" s="435" t="s">
        <v>202</v>
      </c>
      <c r="L11" s="434" t="s">
        <v>195</v>
      </c>
      <c r="M11" s="434" t="s">
        <v>196</v>
      </c>
      <c r="N11" s="434" t="s">
        <v>197</v>
      </c>
      <c r="O11" s="2"/>
    </row>
    <row r="12" spans="1:15" ht="15.75" thickBot="1">
      <c r="A12" s="1226"/>
      <c r="B12" s="1227"/>
      <c r="C12" s="615" t="s">
        <v>36</v>
      </c>
      <c r="D12" s="114" t="s">
        <v>36</v>
      </c>
      <c r="E12" s="114" t="s">
        <v>36</v>
      </c>
      <c r="F12" s="114" t="s">
        <v>36</v>
      </c>
      <c r="G12" s="114" t="s">
        <v>36</v>
      </c>
      <c r="H12" s="114" t="s">
        <v>36</v>
      </c>
      <c r="I12" s="114" t="s">
        <v>36</v>
      </c>
      <c r="J12" s="114" t="s">
        <v>36</v>
      </c>
      <c r="K12" s="114" t="s">
        <v>36</v>
      </c>
      <c r="L12" s="114" t="s">
        <v>36</v>
      </c>
      <c r="M12" s="114" t="s">
        <v>36</v>
      </c>
      <c r="N12" s="114" t="s">
        <v>36</v>
      </c>
      <c r="O12" s="2"/>
    </row>
    <row r="13" spans="1:15" ht="15.75" thickBot="1">
      <c r="A13" s="619" t="s">
        <v>751</v>
      </c>
      <c r="B13" s="352" t="s">
        <v>160</v>
      </c>
      <c r="C13" s="440">
        <f>ROUND([11]Sheet1!B9/1000,0)</f>
        <v>10412</v>
      </c>
      <c r="D13" s="440">
        <f>ROUND([11]Sheet1!C9/1000,0)</f>
        <v>10043</v>
      </c>
      <c r="E13" s="440">
        <f>ROUND([11]Sheet1!D9/1000,0)</f>
        <v>10</v>
      </c>
      <c r="F13" s="440">
        <f>ROUND([11]Sheet1!E9/1000,0)</f>
        <v>369</v>
      </c>
      <c r="G13" s="440">
        <f>ROUND([11]Sheet1!F9/1000,0)</f>
        <v>155</v>
      </c>
      <c r="H13" s="440">
        <f>ROUND([11]Sheet1!G9/1000,0)</f>
        <v>214</v>
      </c>
      <c r="I13" s="440">
        <f>ROUND([11]Sheet1!H9/1000,0)</f>
        <v>12</v>
      </c>
      <c r="J13" s="440">
        <f>ROUND([11]Sheet1!I9/1000,0)</f>
        <v>27</v>
      </c>
      <c r="K13" s="440">
        <f>ROUND([11]Sheet1!J9/1000,0)</f>
        <v>31</v>
      </c>
      <c r="L13" s="440">
        <f>ROUND([11]Sheet1!K9/1000,0)</f>
        <v>44</v>
      </c>
      <c r="M13" s="440">
        <f>ROUND([11]Sheet1!L9/1000,0)</f>
        <v>25</v>
      </c>
      <c r="N13" s="440">
        <f>ROUND([11]Sheet1!M9/1000,0)</f>
        <v>75</v>
      </c>
      <c r="O13" s="2"/>
    </row>
    <row r="14" spans="1:15" ht="15.75" thickBot="1">
      <c r="A14" s="620" t="s">
        <v>782</v>
      </c>
      <c r="B14" s="462" t="s">
        <v>276</v>
      </c>
      <c r="C14" s="439">
        <f>ROUND([11]Sheet1!B10/1000,0)</f>
        <v>9799</v>
      </c>
      <c r="D14" s="439">
        <f>ROUND([11]Sheet1!C10/1000,0)</f>
        <v>9454</v>
      </c>
      <c r="E14" s="439">
        <f>ROUND([11]Sheet1!D10/1000,0)</f>
        <v>9</v>
      </c>
      <c r="F14" s="439">
        <f>ROUND([11]Sheet1!E10/1000,0)</f>
        <v>345</v>
      </c>
      <c r="G14" s="439">
        <f>ROUND([11]Sheet1!F10/1000,0)</f>
        <v>143</v>
      </c>
      <c r="H14" s="439">
        <f>ROUND([11]Sheet1!G10/1000,0)</f>
        <v>202</v>
      </c>
      <c r="I14" s="439">
        <f>ROUND([11]Sheet1!H10/1000,0)</f>
        <v>11</v>
      </c>
      <c r="J14" s="439">
        <f>ROUND([11]Sheet1!I10/1000,0)</f>
        <v>25</v>
      </c>
      <c r="K14" s="439">
        <f>ROUND([11]Sheet1!J10/1000,0)</f>
        <v>26</v>
      </c>
      <c r="L14" s="439">
        <f>ROUND([11]Sheet1!K10/1000,0)</f>
        <v>42</v>
      </c>
      <c r="M14" s="439">
        <f>ROUND([11]Sheet1!L10/1000,0)</f>
        <v>25</v>
      </c>
      <c r="N14" s="439">
        <f>ROUND([11]Sheet1!M10/1000,0)</f>
        <v>73</v>
      </c>
      <c r="O14" s="2"/>
    </row>
    <row r="15" spans="1:15" ht="21.75" thickBot="1">
      <c r="A15" s="620" t="s">
        <v>1000</v>
      </c>
      <c r="B15" s="463" t="s">
        <v>275</v>
      </c>
      <c r="C15" s="464">
        <f>ROUND([11]Sheet1!B11/1000,0)</f>
        <v>8389</v>
      </c>
      <c r="D15" s="464">
        <f>ROUND([11]Sheet1!C11/1000,0)</f>
        <v>8051</v>
      </c>
      <c r="E15" s="464">
        <f>ROUND([11]Sheet1!D11/1000,0)</f>
        <v>9</v>
      </c>
      <c r="F15" s="464">
        <f>ROUND([11]Sheet1!E11/1000,0)</f>
        <v>338</v>
      </c>
      <c r="G15" s="464">
        <f>ROUND([11]Sheet1!F11/1000,0)</f>
        <v>139</v>
      </c>
      <c r="H15" s="464">
        <f>ROUND([11]Sheet1!G11/1000,0)</f>
        <v>199</v>
      </c>
      <c r="I15" s="464">
        <f>ROUND([11]Sheet1!H11/1000,0)</f>
        <v>11</v>
      </c>
      <c r="J15" s="464">
        <f>ROUND([11]Sheet1!I11/1000,0)</f>
        <v>25</v>
      </c>
      <c r="K15" s="464">
        <f>ROUND([11]Sheet1!J11/1000,0)</f>
        <v>25</v>
      </c>
      <c r="L15" s="464">
        <f>ROUND([11]Sheet1!K11/1000,0)</f>
        <v>41</v>
      </c>
      <c r="M15" s="464">
        <f>ROUND([11]Sheet1!L11/1000,0)</f>
        <v>25</v>
      </c>
      <c r="N15" s="464">
        <f>ROUND([11]Sheet1!M11/1000,0)</f>
        <v>72</v>
      </c>
      <c r="O15" s="2"/>
    </row>
    <row r="16" spans="1:15" ht="42.75" thickBot="1">
      <c r="A16" s="620" t="s">
        <v>1001</v>
      </c>
      <c r="B16" s="463" t="s">
        <v>906</v>
      </c>
      <c r="C16" s="464">
        <f>ROUND([11]Sheet1!B12/1000,0)</f>
        <v>1385</v>
      </c>
      <c r="D16" s="464">
        <f>ROUND([11]Sheet1!C12/1000,0)</f>
        <v>1337</v>
      </c>
      <c r="E16" s="465"/>
      <c r="F16" s="464">
        <f>ROUND([11]Sheet1!E12/1000,0)</f>
        <v>48</v>
      </c>
      <c r="G16" s="464">
        <f>ROUND([11]Sheet1!F12/1000,0)</f>
        <v>23</v>
      </c>
      <c r="H16" s="464">
        <f>ROUND([11]Sheet1!G12/1000,0)</f>
        <v>25</v>
      </c>
      <c r="I16" s="465"/>
      <c r="J16" s="465"/>
      <c r="K16" s="465"/>
      <c r="L16" s="465"/>
      <c r="M16" s="465"/>
      <c r="N16" s="465"/>
      <c r="O16" s="2"/>
    </row>
    <row r="17" spans="1:15" ht="42.75" thickBot="1">
      <c r="A17" s="620" t="s">
        <v>1002</v>
      </c>
      <c r="B17" s="466" t="s">
        <v>907</v>
      </c>
      <c r="C17" s="464">
        <f>ROUND([11]Sheet1!B13/1000,0)</f>
        <v>367</v>
      </c>
      <c r="D17" s="464">
        <f>ROUND([11]Sheet1!C13/1000,0)</f>
        <v>330</v>
      </c>
      <c r="E17" s="465"/>
      <c r="F17" s="464">
        <f>ROUND([11]Sheet1!E13/1000,0)</f>
        <v>37</v>
      </c>
      <c r="G17" s="464">
        <f>ROUND([11]Sheet1!F13/1000,0)</f>
        <v>17</v>
      </c>
      <c r="H17" s="464">
        <f>ROUND([11]Sheet1!G13/1000,0)</f>
        <v>20</v>
      </c>
      <c r="I17" s="465"/>
      <c r="J17" s="465"/>
      <c r="K17" s="465"/>
      <c r="L17" s="465"/>
      <c r="M17" s="465"/>
      <c r="N17" s="465"/>
      <c r="O17" s="2"/>
    </row>
    <row r="18" spans="1:15" ht="32.25" thickBot="1">
      <c r="A18" s="620" t="s">
        <v>1003</v>
      </c>
      <c r="B18" s="466" t="s">
        <v>908</v>
      </c>
      <c r="C18" s="467">
        <f>ROUND([11]Sheet1!B14/1000,0)</f>
        <v>548</v>
      </c>
      <c r="D18" s="467">
        <f>ROUND([11]Sheet1!C14/1000,0)</f>
        <v>476</v>
      </c>
      <c r="E18" s="468"/>
      <c r="F18" s="467">
        <f>ROUND([11]Sheet1!E14/1000,0)</f>
        <v>72</v>
      </c>
      <c r="G18" s="467">
        <f>ROUND([11]Sheet1!F14/1000,0)</f>
        <v>60</v>
      </c>
      <c r="H18" s="467">
        <f>ROUND([11]Sheet1!G14/1000,0)</f>
        <v>12</v>
      </c>
      <c r="I18" s="468"/>
      <c r="J18" s="468"/>
      <c r="K18" s="468"/>
      <c r="L18" s="468"/>
      <c r="M18" s="468"/>
      <c r="N18" s="468"/>
      <c r="O18" s="2"/>
    </row>
    <row r="19" spans="1:15" ht="21.75" thickBot="1">
      <c r="A19" s="620" t="s">
        <v>1004</v>
      </c>
      <c r="B19" s="352" t="s">
        <v>198</v>
      </c>
      <c r="C19" s="775">
        <f>ROUND([11]Sheet1!B15/1000,0)</f>
        <v>-167</v>
      </c>
      <c r="D19" s="775">
        <f>ROUND([11]Sheet1!C15/1000,0)</f>
        <v>-48</v>
      </c>
      <c r="E19" s="775">
        <f>ROUND([11]Sheet1!D15/1000,0)</f>
        <v>-1</v>
      </c>
      <c r="F19" s="775">
        <f>ROUND([11]Sheet1!E15/1000,0)</f>
        <v>-119</v>
      </c>
      <c r="G19" s="775">
        <f>ROUND([11]Sheet1!F15/1000,0)</f>
        <v>-66</v>
      </c>
      <c r="H19" s="775">
        <f>ROUND([11]Sheet1!G15/1000,0)</f>
        <v>-53</v>
      </c>
      <c r="I19" s="775">
        <f>ROUND([11]Sheet1!H15/1000,0)</f>
        <v>-3</v>
      </c>
      <c r="J19" s="775">
        <f>ROUND([11]Sheet1!I15/1000,0)</f>
        <v>-9</v>
      </c>
      <c r="K19" s="775">
        <f>ROUND([11]Sheet1!J15/1000,0)</f>
        <v>-13</v>
      </c>
      <c r="L19" s="775">
        <f>ROUND([11]Sheet1!K15/1000,0)</f>
        <v>-15</v>
      </c>
      <c r="M19" s="775">
        <f>ROUND([11]Sheet1!L15/1000,0)</f>
        <v>-6</v>
      </c>
      <c r="N19" s="775">
        <f>ROUND([11]Sheet1!M15/1000,0)</f>
        <v>-7</v>
      </c>
      <c r="O19" s="2"/>
    </row>
    <row r="20" spans="1:15" ht="15.75" thickBot="1">
      <c r="A20" s="620" t="s">
        <v>1005</v>
      </c>
      <c r="B20" s="352" t="s">
        <v>199</v>
      </c>
      <c r="C20" s="470"/>
      <c r="D20" s="470"/>
      <c r="E20" s="470"/>
      <c r="F20" s="470"/>
      <c r="G20" s="470"/>
      <c r="H20" s="470"/>
      <c r="I20" s="470"/>
      <c r="J20" s="470"/>
      <c r="K20" s="470"/>
      <c r="L20" s="470"/>
      <c r="M20" s="470"/>
      <c r="N20" s="470"/>
      <c r="O20" s="2"/>
    </row>
    <row r="21" spans="1:15" ht="21.75" thickBot="1">
      <c r="A21" s="620" t="s">
        <v>1006</v>
      </c>
      <c r="B21" s="462" t="s">
        <v>200</v>
      </c>
      <c r="C21" s="469">
        <f>ROUND([11]Sheet1!B17/1000,0)</f>
        <v>8920</v>
      </c>
      <c r="D21" s="469">
        <f>ROUND([11]Sheet1!C17/1000,0)</f>
        <v>8698</v>
      </c>
      <c r="E21" s="469">
        <f>ROUND([11]Sheet1!D17/1000,0)</f>
        <v>8</v>
      </c>
      <c r="F21" s="469">
        <f>ROUND([11]Sheet1!E17/1000,0)</f>
        <v>222</v>
      </c>
      <c r="G21" s="469">
        <f>ROUND([11]Sheet1!F17/1000,0)</f>
        <v>74</v>
      </c>
      <c r="H21" s="469">
        <f>ROUND([11]Sheet1!G17/1000,0)</f>
        <v>148</v>
      </c>
      <c r="I21" s="469">
        <f>ROUND([11]Sheet1!H17/1000,0)</f>
        <v>9</v>
      </c>
      <c r="J21" s="469">
        <f>ROUND([11]Sheet1!I17/1000,0)</f>
        <v>16</v>
      </c>
      <c r="K21" s="469">
        <f>ROUND([11]Sheet1!J17/1000,0)</f>
        <v>13</v>
      </c>
      <c r="L21" s="469">
        <f>ROUND([11]Sheet1!K17/1000,0)</f>
        <v>26</v>
      </c>
      <c r="M21" s="469">
        <f>ROUND([11]Sheet1!L17/1000,0)</f>
        <v>19</v>
      </c>
      <c r="N21" s="469">
        <f>ROUND([11]Sheet1!M17/1000,0)</f>
        <v>65</v>
      </c>
      <c r="O21" s="2"/>
    </row>
    <row r="22" spans="1:15" ht="21.75" thickBot="1">
      <c r="A22" s="620" t="s">
        <v>1007</v>
      </c>
      <c r="B22" s="463" t="s">
        <v>277</v>
      </c>
      <c r="C22" s="469">
        <f>ROUND([11]Sheet1!B18/1000,0)</f>
        <v>7449</v>
      </c>
      <c r="D22" s="469">
        <f>ROUND([11]Sheet1!C18/1000,0)</f>
        <v>7237</v>
      </c>
      <c r="E22" s="469">
        <f>ROUND([11]Sheet1!D18/1000,0)</f>
        <v>8</v>
      </c>
      <c r="F22" s="469">
        <f>ROUND([11]Sheet1!E18/1000,0)</f>
        <v>212</v>
      </c>
      <c r="G22" s="469">
        <f>ROUND([11]Sheet1!F18/1000,0)</f>
        <v>67</v>
      </c>
      <c r="H22" s="469">
        <f>ROUND([11]Sheet1!G18/1000,0)</f>
        <v>145</v>
      </c>
      <c r="I22" s="469">
        <f>ROUND([11]Sheet1!H18/1000,0)</f>
        <v>8</v>
      </c>
      <c r="J22" s="469">
        <f>ROUND([11]Sheet1!I18/1000,0)</f>
        <v>16</v>
      </c>
      <c r="K22" s="469">
        <f>ROUND([11]Sheet1!J18/1000,0)</f>
        <v>13</v>
      </c>
      <c r="L22" s="469">
        <f>ROUND([11]Sheet1!K18/1000,0)</f>
        <v>26</v>
      </c>
      <c r="M22" s="469">
        <f>ROUND([11]Sheet1!L18/1000,0)</f>
        <v>18</v>
      </c>
      <c r="N22" s="469">
        <f>ROUND([11]Sheet1!M18/1000,0)</f>
        <v>64</v>
      </c>
      <c r="O22" s="2"/>
    </row>
    <row r="23" spans="1:15" ht="21.75" thickBot="1">
      <c r="A23" s="620" t="s">
        <v>1008</v>
      </c>
      <c r="B23" s="462" t="s">
        <v>278</v>
      </c>
      <c r="C23" s="469">
        <f>ROUND([11]Sheet1!B19/1000,0)</f>
        <v>9079</v>
      </c>
      <c r="D23" s="469">
        <f>ROUND([11]Sheet1!C19/1000,0)</f>
        <v>8557</v>
      </c>
      <c r="E23" s="469">
        <f>ROUND([11]Sheet1!D19/1000,0)</f>
        <v>8</v>
      </c>
      <c r="F23" s="469">
        <f>ROUND([11]Sheet1!E19/1000,0)</f>
        <v>521</v>
      </c>
      <c r="G23" s="469">
        <f>ROUND([11]Sheet1!F19/1000,0)</f>
        <v>169</v>
      </c>
      <c r="H23" s="469">
        <f>ROUND([11]Sheet1!G19/1000,0)</f>
        <v>352</v>
      </c>
      <c r="I23" s="469">
        <f>ROUND([11]Sheet1!H19/1000,0)</f>
        <v>12</v>
      </c>
      <c r="J23" s="469">
        <f>ROUND([11]Sheet1!I19/1000,0)</f>
        <v>21</v>
      </c>
      <c r="K23" s="469">
        <f>ROUND([11]Sheet1!J19/1000,0)</f>
        <v>27</v>
      </c>
      <c r="L23" s="469">
        <f>ROUND([11]Sheet1!K19/1000,0)</f>
        <v>71</v>
      </c>
      <c r="M23" s="469">
        <f>ROUND([11]Sheet1!L19/1000,0)</f>
        <v>43</v>
      </c>
      <c r="N23" s="469">
        <f>ROUND([11]Sheet1!M19/1000,0)</f>
        <v>178</v>
      </c>
      <c r="O23" s="2"/>
    </row>
    <row r="24" spans="1:15" ht="21.75" thickBot="1">
      <c r="A24" s="620" t="s">
        <v>1009</v>
      </c>
      <c r="B24" s="463" t="s">
        <v>277</v>
      </c>
      <c r="C24" s="471">
        <f>ROUND([11]Sheet1!B20/1000,0)</f>
        <v>7943</v>
      </c>
      <c r="D24" s="471">
        <f>ROUND([11]Sheet1!C20/1000,0)</f>
        <v>7465</v>
      </c>
      <c r="E24" s="471">
        <f>ROUND([11]Sheet1!D20/1000,0)</f>
        <v>8</v>
      </c>
      <c r="F24" s="471">
        <f>ROUND([11]Sheet1!E20/1000,0)</f>
        <v>478</v>
      </c>
      <c r="G24" s="471">
        <f>ROUND([11]Sheet1!F20/1000,0)</f>
        <v>150</v>
      </c>
      <c r="H24" s="471">
        <f>ROUND([11]Sheet1!G20/1000,0)</f>
        <v>328</v>
      </c>
      <c r="I24" s="471">
        <f>ROUND([11]Sheet1!H20/1000,0)</f>
        <v>12</v>
      </c>
      <c r="J24" s="471">
        <f>ROUND([11]Sheet1!I20/1000,0)</f>
        <v>21</v>
      </c>
      <c r="K24" s="471">
        <f>ROUND([11]Sheet1!J20/1000,0)</f>
        <v>27</v>
      </c>
      <c r="L24" s="471">
        <f>ROUND([11]Sheet1!K20/1000,0)</f>
        <v>70</v>
      </c>
      <c r="M24" s="471">
        <f>ROUND([11]Sheet1!L20/1000,0)</f>
        <v>43</v>
      </c>
      <c r="N24" s="471">
        <f>ROUND([11]Sheet1!M20/1000,0)</f>
        <v>155</v>
      </c>
      <c r="O24" s="2"/>
    </row>
    <row r="25" spans="1:15" ht="21.75" thickBot="1">
      <c r="A25" s="620" t="s">
        <v>1010</v>
      </c>
      <c r="B25" s="352" t="s">
        <v>201</v>
      </c>
      <c r="C25" s="472">
        <f>ROUND([11]Sheet1!B21/1000,0)</f>
        <v>50</v>
      </c>
      <c r="D25" s="472">
        <f>ROUND([11]Sheet1!C21/1000,0)</f>
        <v>49</v>
      </c>
      <c r="E25" s="472">
        <f>ROUND([11]Sheet1!D21/1000,0)</f>
        <v>0</v>
      </c>
      <c r="F25" s="472">
        <f>ROUND([11]Sheet1!E21/1000,0)</f>
        <v>1</v>
      </c>
      <c r="G25" s="472">
        <f>ROUND([11]Sheet1!F21/1000,0)</f>
        <v>0</v>
      </c>
      <c r="H25" s="472">
        <f>ROUND([11]Sheet1!G21/1000,0)</f>
        <v>1</v>
      </c>
      <c r="I25" s="472">
        <f>ROUND([11]Sheet1!H21/1000,0)</f>
        <v>0</v>
      </c>
      <c r="J25" s="472">
        <f>ROUND([11]Sheet1!I21/1000,0)</f>
        <v>0</v>
      </c>
      <c r="K25" s="472">
        <f>ROUND([11]Sheet1!J21/1000,0)</f>
        <v>0</v>
      </c>
      <c r="L25" s="472">
        <f>ROUND([11]Sheet1!K21/1000,0)</f>
        <v>0</v>
      </c>
      <c r="M25" s="472">
        <f>ROUND([11]Sheet1!L21/1000,0)</f>
        <v>0</v>
      </c>
      <c r="N25" s="472">
        <f>ROUND([11]Sheet1!M21/1000,0)</f>
        <v>1</v>
      </c>
      <c r="O25" s="2"/>
    </row>
    <row r="26" spans="1:15" ht="21.75" thickBot="1">
      <c r="A26" s="620" t="s">
        <v>1011</v>
      </c>
      <c r="B26" s="352" t="s">
        <v>147</v>
      </c>
      <c r="C26" s="775">
        <f>ROUND([11]Sheet1!B22/1000,0)</f>
        <v>-1129</v>
      </c>
      <c r="D26" s="775">
        <f>ROUND([11]Sheet1!C22/1000,0)</f>
        <v>-80</v>
      </c>
      <c r="E26" s="472">
        <f>ROUND([11]Sheet1!D22/1000,0)</f>
        <v>0</v>
      </c>
      <c r="F26" s="775">
        <f>ROUND([11]Sheet1!E22/1000,0)</f>
        <v>-1049</v>
      </c>
      <c r="G26" s="775">
        <f>ROUND([11]Sheet1!F22/1000,0)</f>
        <v>-130</v>
      </c>
      <c r="H26" s="775">
        <f>ROUND([11]Sheet1!G22/1000,0)</f>
        <v>-919</v>
      </c>
      <c r="I26" s="775">
        <f>ROUND([11]Sheet1!H22/1000,0)</f>
        <v>-2</v>
      </c>
      <c r="J26" s="775">
        <f>ROUND([11]Sheet1!I22/1000,0)</f>
        <v>-2</v>
      </c>
      <c r="K26" s="775">
        <f>ROUND([11]Sheet1!J22/1000,0)</f>
        <v>-9</v>
      </c>
      <c r="L26" s="775">
        <f>ROUND([11]Sheet1!K22/1000,0)</f>
        <v>-77</v>
      </c>
      <c r="M26" s="775">
        <f>ROUND([11]Sheet1!L22/1000,0)</f>
        <v>-55</v>
      </c>
      <c r="N26" s="775">
        <f>ROUND([11]Sheet1!M22/1000,0)</f>
        <v>-774</v>
      </c>
      <c r="O26" s="2"/>
    </row>
    <row r="27" spans="1:15" ht="4.5" customHeight="1" thickBot="1">
      <c r="B27" s="473"/>
      <c r="C27" s="474"/>
      <c r="D27" s="474"/>
      <c r="E27" s="474"/>
      <c r="F27" s="474"/>
      <c r="G27" s="474"/>
      <c r="H27" s="474"/>
      <c r="I27" s="474"/>
      <c r="J27" s="474"/>
      <c r="K27" s="474"/>
      <c r="L27" s="474"/>
      <c r="M27" s="474"/>
      <c r="N27" s="474"/>
      <c r="O27" s="2"/>
    </row>
    <row r="28" spans="1:15" ht="14.25" customHeight="1" thickBot="1">
      <c r="A28" s="482"/>
      <c r="B28" s="475"/>
      <c r="C28" s="476"/>
      <c r="D28" s="476"/>
      <c r="E28" s="476"/>
      <c r="F28" s="476"/>
      <c r="G28" s="476"/>
      <c r="H28" s="476"/>
      <c r="I28" s="476"/>
      <c r="J28" s="476"/>
      <c r="K28" s="476"/>
      <c r="L28" s="476"/>
      <c r="M28" s="476"/>
      <c r="N28" s="476"/>
      <c r="O28" s="2"/>
    </row>
    <row r="29" spans="1:15" ht="6" customHeight="1">
      <c r="A29" s="2"/>
      <c r="B29" s="2"/>
      <c r="C29" s="2"/>
      <c r="D29" s="2"/>
      <c r="E29" s="2"/>
      <c r="F29" s="2"/>
      <c r="G29" s="2"/>
      <c r="H29" s="2"/>
      <c r="I29" s="2"/>
      <c r="J29" s="2"/>
      <c r="K29" s="2"/>
      <c r="L29" s="2"/>
      <c r="M29" s="2"/>
      <c r="N29" s="2"/>
      <c r="O29" s="2"/>
    </row>
    <row r="30" spans="1:15" ht="15.75" thickBot="1">
      <c r="B30" s="2"/>
      <c r="C30" s="2"/>
      <c r="D30" s="2"/>
      <c r="E30" s="2"/>
      <c r="F30" s="2"/>
      <c r="G30" s="2"/>
      <c r="H30" s="2"/>
      <c r="I30" s="2"/>
      <c r="J30" s="2"/>
      <c r="K30" s="2"/>
      <c r="L30" s="2"/>
      <c r="M30" s="2"/>
      <c r="N30" s="2"/>
      <c r="O30" s="2"/>
    </row>
    <row r="31" spans="1:15" ht="15.75" thickBot="1">
      <c r="A31" s="1222">
        <v>44926</v>
      </c>
      <c r="B31" s="1223"/>
      <c r="C31" s="621" t="s">
        <v>3</v>
      </c>
      <c r="D31" s="622" t="s">
        <v>4</v>
      </c>
      <c r="E31" s="622" t="s">
        <v>5</v>
      </c>
      <c r="F31" s="622" t="s">
        <v>130</v>
      </c>
      <c r="G31" s="622" t="s">
        <v>127</v>
      </c>
      <c r="H31" s="622" t="s">
        <v>128</v>
      </c>
      <c r="I31" s="622" t="s">
        <v>129</v>
      </c>
      <c r="J31" s="622" t="s">
        <v>421</v>
      </c>
      <c r="K31" s="622" t="s">
        <v>731</v>
      </c>
      <c r="L31" s="622" t="s">
        <v>732</v>
      </c>
      <c r="M31" s="622" t="s">
        <v>733</v>
      </c>
      <c r="N31" s="622" t="s">
        <v>734</v>
      </c>
      <c r="O31" s="2"/>
    </row>
    <row r="32" spans="1:15" ht="15.75" thickBot="1">
      <c r="A32" s="1224"/>
      <c r="B32" s="1225"/>
      <c r="C32" s="1178" t="s">
        <v>10</v>
      </c>
      <c r="D32" s="1179"/>
      <c r="E32" s="1179"/>
      <c r="F32" s="1179"/>
      <c r="G32" s="1179"/>
      <c r="H32" s="1179"/>
      <c r="I32" s="1179"/>
      <c r="J32" s="1179"/>
      <c r="K32" s="1179"/>
      <c r="L32" s="1179"/>
      <c r="M32" s="1179"/>
      <c r="N32" s="1180"/>
      <c r="O32" s="2"/>
    </row>
    <row r="33" spans="1:15" ht="15.75" thickBot="1">
      <c r="A33" s="1224"/>
      <c r="B33" s="1225"/>
      <c r="C33" s="1164"/>
      <c r="D33" s="1166" t="s">
        <v>189</v>
      </c>
      <c r="E33" s="1167"/>
      <c r="F33" s="1166" t="s">
        <v>190</v>
      </c>
      <c r="G33" s="1177"/>
      <c r="H33" s="1177"/>
      <c r="I33" s="1177"/>
      <c r="J33" s="1177"/>
      <c r="K33" s="1177"/>
      <c r="L33" s="1177"/>
      <c r="M33" s="1177"/>
      <c r="N33" s="1167"/>
      <c r="O33" s="2"/>
    </row>
    <row r="34" spans="1:15" ht="15.75" thickBot="1">
      <c r="A34" s="1224"/>
      <c r="B34" s="1225"/>
      <c r="C34" s="1165"/>
      <c r="D34" s="1228"/>
      <c r="E34" s="1229"/>
      <c r="F34" s="1230"/>
      <c r="G34" s="1164" t="s">
        <v>191</v>
      </c>
      <c r="H34" s="1166" t="s">
        <v>192</v>
      </c>
      <c r="I34" s="1177"/>
      <c r="J34" s="1177"/>
      <c r="K34" s="1177"/>
      <c r="L34" s="1177"/>
      <c r="M34" s="1177"/>
      <c r="N34" s="1167"/>
      <c r="O34" s="2"/>
    </row>
    <row r="35" spans="1:15" ht="53.25" thickBot="1">
      <c r="A35" s="1224"/>
      <c r="B35" s="1225"/>
      <c r="C35" s="433"/>
      <c r="D35" s="461"/>
      <c r="E35" s="435" t="s">
        <v>203</v>
      </c>
      <c r="F35" s="1231"/>
      <c r="G35" s="1165"/>
      <c r="H35" s="461"/>
      <c r="I35" s="434" t="s">
        <v>193</v>
      </c>
      <c r="J35" s="434" t="s">
        <v>194</v>
      </c>
      <c r="K35" s="435" t="s">
        <v>202</v>
      </c>
      <c r="L35" s="434" t="s">
        <v>195</v>
      </c>
      <c r="M35" s="434" t="s">
        <v>196</v>
      </c>
      <c r="N35" s="434" t="s">
        <v>197</v>
      </c>
      <c r="O35" s="2"/>
    </row>
    <row r="36" spans="1:15" ht="15.75" thickBot="1">
      <c r="A36" s="1226"/>
      <c r="B36" s="1227"/>
      <c r="C36" s="114" t="s">
        <v>36</v>
      </c>
      <c r="D36" s="114" t="s">
        <v>36</v>
      </c>
      <c r="E36" s="114" t="s">
        <v>36</v>
      </c>
      <c r="F36" s="114" t="s">
        <v>36</v>
      </c>
      <c r="G36" s="114" t="s">
        <v>36</v>
      </c>
      <c r="H36" s="114" t="s">
        <v>36</v>
      </c>
      <c r="I36" s="114" t="s">
        <v>36</v>
      </c>
      <c r="J36" s="114" t="s">
        <v>36</v>
      </c>
      <c r="K36" s="114" t="s">
        <v>36</v>
      </c>
      <c r="L36" s="114" t="s">
        <v>36</v>
      </c>
      <c r="M36" s="114" t="s">
        <v>36</v>
      </c>
      <c r="N36" s="114" t="s">
        <v>36</v>
      </c>
      <c r="O36" s="2"/>
    </row>
    <row r="37" spans="1:15" ht="15.75" thickBot="1">
      <c r="A37" s="619" t="s">
        <v>751</v>
      </c>
      <c r="B37" s="352" t="s">
        <v>160</v>
      </c>
      <c r="C37" s="477">
        <v>10317</v>
      </c>
      <c r="D37" s="477">
        <v>9909</v>
      </c>
      <c r="E37" s="477">
        <v>6</v>
      </c>
      <c r="F37" s="477">
        <v>408</v>
      </c>
      <c r="G37" s="477">
        <v>174</v>
      </c>
      <c r="H37" s="477">
        <v>234</v>
      </c>
      <c r="I37" s="477">
        <v>12</v>
      </c>
      <c r="J37" s="477">
        <v>29</v>
      </c>
      <c r="K37" s="477">
        <v>38</v>
      </c>
      <c r="L37" s="477">
        <v>40</v>
      </c>
      <c r="M37" s="477">
        <v>30</v>
      </c>
      <c r="N37" s="477">
        <v>85</v>
      </c>
      <c r="O37" s="2"/>
    </row>
    <row r="38" spans="1:15" ht="15.75" thickBot="1">
      <c r="A38" s="620" t="s">
        <v>782</v>
      </c>
      <c r="B38" s="462" t="s">
        <v>276</v>
      </c>
      <c r="C38" s="467">
        <v>9780</v>
      </c>
      <c r="D38" s="467">
        <v>9393</v>
      </c>
      <c r="E38" s="467">
        <v>6</v>
      </c>
      <c r="F38" s="467">
        <v>387</v>
      </c>
      <c r="G38" s="467">
        <v>163</v>
      </c>
      <c r="H38" s="467">
        <v>224</v>
      </c>
      <c r="I38" s="467">
        <v>11</v>
      </c>
      <c r="J38" s="467">
        <v>27</v>
      </c>
      <c r="K38" s="467">
        <v>35</v>
      </c>
      <c r="L38" s="467">
        <v>39</v>
      </c>
      <c r="M38" s="467">
        <v>30</v>
      </c>
      <c r="N38" s="467">
        <v>84</v>
      </c>
      <c r="O38" s="2"/>
    </row>
    <row r="39" spans="1:15" ht="21.75" thickBot="1">
      <c r="A39" s="620" t="s">
        <v>1000</v>
      </c>
      <c r="B39" s="478" t="s">
        <v>275</v>
      </c>
      <c r="C39" s="467">
        <v>8495</v>
      </c>
      <c r="D39" s="467">
        <v>8117</v>
      </c>
      <c r="E39" s="467">
        <v>6</v>
      </c>
      <c r="F39" s="467">
        <v>378</v>
      </c>
      <c r="G39" s="467">
        <v>157</v>
      </c>
      <c r="H39" s="467">
        <v>221</v>
      </c>
      <c r="I39" s="467">
        <v>11</v>
      </c>
      <c r="J39" s="467">
        <v>26</v>
      </c>
      <c r="K39" s="467">
        <v>34</v>
      </c>
      <c r="L39" s="467">
        <v>38</v>
      </c>
      <c r="M39" s="467">
        <v>30</v>
      </c>
      <c r="N39" s="467">
        <v>83</v>
      </c>
      <c r="O39" s="2"/>
    </row>
    <row r="40" spans="1:15" ht="42.75" thickBot="1">
      <c r="A40" s="620" t="s">
        <v>1001</v>
      </c>
      <c r="B40" s="463" t="s">
        <v>906</v>
      </c>
      <c r="C40" s="467">
        <v>1568</v>
      </c>
      <c r="D40" s="467">
        <v>1510</v>
      </c>
      <c r="E40" s="468"/>
      <c r="F40" s="467">
        <v>58</v>
      </c>
      <c r="G40" s="467">
        <v>39</v>
      </c>
      <c r="H40" s="467">
        <v>19</v>
      </c>
      <c r="I40" s="468"/>
      <c r="J40" s="468"/>
      <c r="K40" s="468"/>
      <c r="L40" s="468"/>
      <c r="M40" s="468"/>
      <c r="N40" s="468"/>
      <c r="O40" s="2"/>
    </row>
    <row r="41" spans="1:15" ht="42.75" thickBot="1">
      <c r="A41" s="620" t="s">
        <v>1002</v>
      </c>
      <c r="B41" s="466" t="s">
        <v>907</v>
      </c>
      <c r="C41" s="467">
        <v>414</v>
      </c>
      <c r="D41" s="467">
        <v>375</v>
      </c>
      <c r="E41" s="468"/>
      <c r="F41" s="467">
        <v>39</v>
      </c>
      <c r="G41" s="467">
        <v>13</v>
      </c>
      <c r="H41" s="467">
        <v>26</v>
      </c>
      <c r="I41" s="468"/>
      <c r="J41" s="468"/>
      <c r="K41" s="468"/>
      <c r="L41" s="468"/>
      <c r="M41" s="468"/>
      <c r="N41" s="468"/>
      <c r="O41" s="2"/>
    </row>
    <row r="42" spans="1:15" ht="32.25" thickBot="1">
      <c r="A42" s="620" t="s">
        <v>1003</v>
      </c>
      <c r="B42" s="466" t="s">
        <v>908</v>
      </c>
      <c r="C42" s="467">
        <v>609</v>
      </c>
      <c r="D42" s="467">
        <v>530</v>
      </c>
      <c r="E42" s="468"/>
      <c r="F42" s="467">
        <v>79</v>
      </c>
      <c r="G42" s="467">
        <v>65</v>
      </c>
      <c r="H42" s="467">
        <v>13</v>
      </c>
      <c r="I42" s="468"/>
      <c r="J42" s="468"/>
      <c r="K42" s="468"/>
      <c r="L42" s="468"/>
      <c r="M42" s="468"/>
      <c r="N42" s="468"/>
      <c r="O42" s="2"/>
    </row>
    <row r="43" spans="1:15" ht="21.75" thickBot="1">
      <c r="A43" s="620" t="s">
        <v>1004</v>
      </c>
      <c r="B43" s="352" t="s">
        <v>198</v>
      </c>
      <c r="C43" s="782">
        <v>-148</v>
      </c>
      <c r="D43" s="782">
        <v>-41</v>
      </c>
      <c r="E43" s="783">
        <v>0</v>
      </c>
      <c r="F43" s="782">
        <v>-107</v>
      </c>
      <c r="G43" s="782">
        <v>-60</v>
      </c>
      <c r="H43" s="782">
        <v>-47</v>
      </c>
      <c r="I43" s="782">
        <v>-3</v>
      </c>
      <c r="J43" s="782">
        <v>-10</v>
      </c>
      <c r="K43" s="782">
        <v>-12</v>
      </c>
      <c r="L43" s="782">
        <v>-10</v>
      </c>
      <c r="M43" s="782">
        <v>-6</v>
      </c>
      <c r="N43" s="782">
        <v>-6</v>
      </c>
      <c r="O43" s="2"/>
    </row>
    <row r="44" spans="1:15" ht="15.75" thickBot="1">
      <c r="A44" s="620" t="s">
        <v>1005</v>
      </c>
      <c r="B44" s="352" t="s">
        <v>199</v>
      </c>
      <c r="C44" s="479"/>
      <c r="D44" s="479"/>
      <c r="E44" s="479"/>
      <c r="F44" s="479"/>
      <c r="G44" s="479"/>
      <c r="H44" s="479"/>
      <c r="I44" s="479"/>
      <c r="J44" s="479"/>
      <c r="K44" s="479"/>
      <c r="L44" s="479"/>
      <c r="M44" s="479"/>
      <c r="N44" s="479"/>
      <c r="O44" s="2"/>
    </row>
    <row r="45" spans="1:15" ht="21.75" thickBot="1">
      <c r="A45" s="620" t="s">
        <v>1006</v>
      </c>
      <c r="B45" s="462" t="s">
        <v>200</v>
      </c>
      <c r="C45" s="467">
        <v>8984</v>
      </c>
      <c r="D45" s="467">
        <v>8714</v>
      </c>
      <c r="E45" s="467">
        <v>6</v>
      </c>
      <c r="F45" s="467">
        <v>270</v>
      </c>
      <c r="G45" s="467">
        <v>96</v>
      </c>
      <c r="H45" s="467">
        <v>174</v>
      </c>
      <c r="I45" s="467">
        <v>8</v>
      </c>
      <c r="J45" s="467">
        <v>17</v>
      </c>
      <c r="K45" s="467">
        <v>22</v>
      </c>
      <c r="L45" s="467">
        <v>28</v>
      </c>
      <c r="M45" s="467">
        <v>24</v>
      </c>
      <c r="N45" s="467">
        <v>75</v>
      </c>
      <c r="O45" s="2"/>
    </row>
    <row r="46" spans="1:15" ht="21.75" thickBot="1">
      <c r="A46" s="620" t="s">
        <v>1007</v>
      </c>
      <c r="B46" s="463" t="s">
        <v>277</v>
      </c>
      <c r="C46" s="467">
        <v>7522</v>
      </c>
      <c r="D46" s="467">
        <v>7267</v>
      </c>
      <c r="E46" s="467">
        <v>5</v>
      </c>
      <c r="F46" s="467">
        <v>255</v>
      </c>
      <c r="G46" s="467">
        <v>84</v>
      </c>
      <c r="H46" s="467">
        <v>171</v>
      </c>
      <c r="I46" s="467">
        <v>8</v>
      </c>
      <c r="J46" s="467">
        <v>17</v>
      </c>
      <c r="K46" s="467">
        <v>22</v>
      </c>
      <c r="L46" s="467">
        <v>27</v>
      </c>
      <c r="M46" s="467">
        <v>24</v>
      </c>
      <c r="N46" s="467">
        <v>73</v>
      </c>
      <c r="O46" s="2"/>
    </row>
    <row r="47" spans="1:15" ht="21.75" thickBot="1">
      <c r="A47" s="620" t="s">
        <v>1008</v>
      </c>
      <c r="B47" s="462" t="s">
        <v>278</v>
      </c>
      <c r="C47" s="467">
        <v>8599</v>
      </c>
      <c r="D47" s="467">
        <v>8097</v>
      </c>
      <c r="E47" s="467">
        <v>7</v>
      </c>
      <c r="F47" s="467">
        <v>502</v>
      </c>
      <c r="G47" s="467">
        <v>165</v>
      </c>
      <c r="H47" s="467">
        <v>337</v>
      </c>
      <c r="I47" s="467">
        <v>10</v>
      </c>
      <c r="J47" s="467">
        <v>21</v>
      </c>
      <c r="K47" s="467">
        <v>34</v>
      </c>
      <c r="L47" s="467">
        <v>60</v>
      </c>
      <c r="M47" s="467">
        <v>45</v>
      </c>
      <c r="N47" s="467">
        <v>167</v>
      </c>
      <c r="O47" s="2"/>
    </row>
    <row r="48" spans="1:15" ht="21.75" thickBot="1">
      <c r="A48" s="620" t="s">
        <v>1009</v>
      </c>
      <c r="B48" s="463" t="s">
        <v>277</v>
      </c>
      <c r="C48" s="464">
        <v>7511</v>
      </c>
      <c r="D48" s="464">
        <v>7046</v>
      </c>
      <c r="E48" s="464">
        <v>7</v>
      </c>
      <c r="F48" s="464">
        <v>465</v>
      </c>
      <c r="G48" s="464">
        <v>152</v>
      </c>
      <c r="H48" s="464">
        <v>313</v>
      </c>
      <c r="I48" s="464">
        <v>10</v>
      </c>
      <c r="J48" s="464">
        <v>21</v>
      </c>
      <c r="K48" s="464">
        <v>34</v>
      </c>
      <c r="L48" s="464">
        <v>60</v>
      </c>
      <c r="M48" s="464">
        <v>45</v>
      </c>
      <c r="N48" s="464">
        <v>143</v>
      </c>
      <c r="O48" s="2"/>
    </row>
    <row r="49" spans="1:15" ht="21.75" thickBot="1">
      <c r="A49" s="620" t="s">
        <v>1010</v>
      </c>
      <c r="B49" s="352" t="s">
        <v>201</v>
      </c>
      <c r="C49" s="784">
        <v>53</v>
      </c>
      <c r="D49" s="784">
        <v>51</v>
      </c>
      <c r="E49" s="784">
        <v>0</v>
      </c>
      <c r="F49" s="784">
        <v>2</v>
      </c>
      <c r="G49" s="784">
        <v>0</v>
      </c>
      <c r="H49" s="784">
        <v>2</v>
      </c>
      <c r="I49" s="784">
        <v>0</v>
      </c>
      <c r="J49" s="784">
        <v>0</v>
      </c>
      <c r="K49" s="784">
        <v>0</v>
      </c>
      <c r="L49" s="784">
        <v>0</v>
      </c>
      <c r="M49" s="784">
        <v>0</v>
      </c>
      <c r="N49" s="784">
        <v>2</v>
      </c>
      <c r="O49" s="2"/>
    </row>
    <row r="50" spans="1:15" ht="21.75" thickBot="1">
      <c r="A50" s="620" t="s">
        <v>1011</v>
      </c>
      <c r="B50" s="352" t="s">
        <v>147</v>
      </c>
      <c r="C50" s="782">
        <v>-1166</v>
      </c>
      <c r="D50" s="782">
        <v>-86</v>
      </c>
      <c r="E50" s="783">
        <v>0</v>
      </c>
      <c r="F50" s="782">
        <v>-1080</v>
      </c>
      <c r="G50" s="782">
        <v>-57</v>
      </c>
      <c r="H50" s="782">
        <v>-1023</v>
      </c>
      <c r="I50" s="782">
        <v>-1</v>
      </c>
      <c r="J50" s="782">
        <v>-4</v>
      </c>
      <c r="K50" s="782">
        <v>-32</v>
      </c>
      <c r="L50" s="782">
        <v>-65</v>
      </c>
      <c r="M50" s="782">
        <v>-64</v>
      </c>
      <c r="N50" s="782">
        <v>-857</v>
      </c>
      <c r="O50" s="2"/>
    </row>
    <row r="51" spans="1:15" ht="3.75" customHeight="1">
      <c r="B51" s="480"/>
      <c r="C51" s="481"/>
      <c r="D51" s="481"/>
      <c r="E51" s="481"/>
      <c r="F51" s="481"/>
      <c r="G51" s="481"/>
      <c r="H51" s="481"/>
      <c r="I51" s="481"/>
      <c r="J51" s="481"/>
      <c r="K51" s="481"/>
      <c r="L51" s="481"/>
      <c r="M51" s="481"/>
      <c r="N51" s="481"/>
      <c r="O51" s="2"/>
    </row>
    <row r="52" spans="1:15" ht="13.5" customHeight="1">
      <c r="A52" s="482"/>
      <c r="B52" s="482"/>
      <c r="C52" s="483"/>
      <c r="D52" s="483"/>
      <c r="E52" s="483"/>
      <c r="F52" s="483"/>
      <c r="G52" s="483"/>
      <c r="H52" s="483"/>
      <c r="I52" s="483"/>
      <c r="J52" s="483"/>
      <c r="K52" s="483"/>
      <c r="L52" s="483"/>
      <c r="M52" s="483"/>
      <c r="N52" s="483"/>
      <c r="O52" s="2"/>
    </row>
    <row r="53" spans="1:15" ht="18" customHeight="1">
      <c r="B53" s="482"/>
      <c r="C53" s="483"/>
      <c r="D53" s="483"/>
      <c r="E53" s="483"/>
      <c r="F53" s="483"/>
      <c r="G53" s="483"/>
      <c r="H53" s="483"/>
      <c r="I53" s="483"/>
      <c r="J53" s="483"/>
      <c r="K53" s="483"/>
      <c r="L53" s="483"/>
      <c r="M53" s="483"/>
      <c r="N53" s="483"/>
      <c r="O53" s="2"/>
    </row>
    <row r="54" spans="1:15" s="20" customFormat="1" ht="24" customHeight="1"/>
  </sheetData>
  <sheetProtection algorithmName="SHA-512" hashValue="ZmZplXOM9dKRq/dlXs/vGJwAMHXTZXWPMp5OhWZoqipcycCHwtU/F6jqjTm5VVcj3yzRU/G0/jKjKIGfbPVLUg==" saltValue="C5ahvxPnr6vRCb01QdLF8w==" spinCount="100000" sheet="1" objects="1" scenarios="1" selectLockedCells="1"/>
  <customSheetViews>
    <customSheetView guid="{37226721-D1D5-4398-9EDA-67E59F139E5C}">
      <selection activeCell="J24" sqref="J24"/>
      <pageMargins left="0.7" right="0.7" top="0.75" bottom="0.75" header="0.3" footer="0.3"/>
      <pageSetup paperSize="9" orientation="portrait" r:id="rId1"/>
    </customSheetView>
    <customSheetView guid="{903BF3C7-8C98-4810-9C20-2AC37A2650A6}">
      <selection activeCell="C34" sqref="C34"/>
      <pageMargins left="0.7" right="0.7" top="0.75" bottom="0.75" header="0.3" footer="0.3"/>
      <pageSetup paperSize="9" orientation="portrait" r:id="rId2"/>
    </customSheetView>
    <customSheetView guid="{353F5685-0B8B-4AA1-9F16-66557969DCE8}">
      <selection activeCell="C9" sqref="C9"/>
      <pageMargins left="0.7" right="0.7" top="0.75" bottom="0.75" header="0.3" footer="0.3"/>
      <pageSetup paperSize="9" orientation="portrait" r:id="rId3"/>
    </customSheetView>
    <customSheetView guid="{1F1CDE94-43EA-4A90-82AF-291799113E76}">
      <selection activeCell="C34" sqref="C34"/>
      <pageMargins left="0.7" right="0.7" top="0.75" bottom="0.75" header="0.3" footer="0.3"/>
      <pageSetup paperSize="9" orientation="portrait" r:id="rId4"/>
    </customSheetView>
    <customSheetView guid="{4F760026-2E26-4881-AAA8-3BCC1A815AF3}" topLeftCell="A28">
      <selection activeCell="F42" sqref="F42"/>
      <pageMargins left="0.7" right="0.7" top="0.75" bottom="0.75" header="0.3" footer="0.3"/>
      <pageSetup paperSize="9" orientation="portrait" r:id="rId5"/>
    </customSheetView>
  </customSheetViews>
  <mergeCells count="16">
    <mergeCell ref="A7:B12"/>
    <mergeCell ref="A31:B36"/>
    <mergeCell ref="C32:N32"/>
    <mergeCell ref="C33:C34"/>
    <mergeCell ref="D33:E34"/>
    <mergeCell ref="F33:N33"/>
    <mergeCell ref="F34:F35"/>
    <mergeCell ref="G34:G35"/>
    <mergeCell ref="H34:N34"/>
    <mergeCell ref="C8:N8"/>
    <mergeCell ref="C9:C10"/>
    <mergeCell ref="D9:E10"/>
    <mergeCell ref="F9:N9"/>
    <mergeCell ref="F10:F11"/>
    <mergeCell ref="G10:G11"/>
    <mergeCell ref="H10:N10"/>
  </mergeCells>
  <pageMargins left="0.70866141732283472" right="0.70866141732283472" top="0.74803149606299213" bottom="0.74803149606299213" header="0.31496062992125984" footer="0.31496062992125984"/>
  <pageSetup paperSize="9" scale="78" fitToHeight="2" orientation="landscape" r:id="rId6"/>
  <rowBreaks count="1" manualBreakCount="1">
    <brk id="29" max="16383" man="1"/>
  </rowBreaks>
  <drawing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5"/>
  <dimension ref="A1:M48"/>
  <sheetViews>
    <sheetView topLeftCell="A32" zoomScaleNormal="100" zoomScaleSheetLayoutView="98" workbookViewId="0">
      <selection activeCell="A47" sqref="A47:K47"/>
    </sheetView>
  </sheetViews>
  <sheetFormatPr defaultColWidth="0" defaultRowHeight="15" zeroHeight="1"/>
  <cols>
    <col min="1" max="1" width="6.28515625" style="21" customWidth="1"/>
    <col min="2" max="2" width="27.85546875" style="459" customWidth="1"/>
    <col min="3" max="5" width="11.85546875" style="459" customWidth="1"/>
    <col min="6" max="6" width="11.5703125" style="459" customWidth="1"/>
    <col min="7" max="8" width="11.85546875" style="459" customWidth="1"/>
    <col min="9" max="9" width="15.140625" style="459" customWidth="1"/>
    <col min="10" max="10" width="21.140625" style="459" customWidth="1"/>
    <col min="11" max="11" width="3.140625" style="21" customWidth="1"/>
    <col min="12" max="16384" width="9.140625" style="21" hidden="1"/>
  </cols>
  <sheetData>
    <row r="1" spans="1:11">
      <c r="A1" s="19" t="s">
        <v>229</v>
      </c>
      <c r="B1" s="19"/>
      <c r="C1" s="19"/>
      <c r="D1" s="31"/>
      <c r="E1" s="19"/>
      <c r="F1" s="31"/>
      <c r="G1" s="19"/>
      <c r="H1" s="19"/>
      <c r="I1" s="19"/>
      <c r="J1" s="31" t="s">
        <v>899</v>
      </c>
      <c r="K1" s="20"/>
    </row>
    <row r="2" spans="1:11">
      <c r="B2" s="2"/>
      <c r="C2" s="2"/>
      <c r="D2" s="2"/>
      <c r="E2" s="2"/>
      <c r="F2" s="2"/>
      <c r="G2" s="2"/>
      <c r="H2" s="2"/>
      <c r="I2" s="2"/>
      <c r="J2" s="2"/>
      <c r="K2" s="2"/>
    </row>
    <row r="3" spans="1:11">
      <c r="A3" s="12" t="s">
        <v>913</v>
      </c>
      <c r="B3" s="12"/>
      <c r="C3" s="2"/>
      <c r="D3" s="2"/>
      <c r="E3" s="2"/>
      <c r="F3" s="2"/>
      <c r="G3" s="2"/>
      <c r="H3" s="2"/>
      <c r="I3" s="2"/>
      <c r="J3" s="2"/>
      <c r="K3" s="2"/>
    </row>
    <row r="4" spans="1:11">
      <c r="A4" s="2"/>
      <c r="B4" s="2"/>
      <c r="C4" s="2"/>
      <c r="D4" s="2"/>
      <c r="E4" s="2"/>
      <c r="F4" s="2"/>
      <c r="G4" s="2"/>
      <c r="H4" s="2"/>
      <c r="I4" s="2"/>
      <c r="J4" s="2"/>
      <c r="K4" s="2"/>
    </row>
    <row r="5" spans="1:11">
      <c r="A5" s="73" t="s">
        <v>1155</v>
      </c>
      <c r="B5" s="73"/>
      <c r="C5" s="74"/>
      <c r="D5" s="74"/>
      <c r="E5" s="74"/>
      <c r="F5" s="74"/>
      <c r="G5" s="74"/>
      <c r="H5" s="74"/>
      <c r="I5" s="74"/>
      <c r="J5" s="74"/>
      <c r="K5" s="74"/>
    </row>
    <row r="6" spans="1:11" ht="15.75" thickBot="1">
      <c r="B6" s="73"/>
      <c r="C6" s="74"/>
      <c r="D6" s="74"/>
      <c r="E6" s="74"/>
      <c r="F6" s="74"/>
      <c r="G6" s="74"/>
      <c r="H6" s="74"/>
      <c r="I6" s="74"/>
      <c r="J6" s="74"/>
      <c r="K6" s="74"/>
    </row>
    <row r="7" spans="1:11" ht="15.75" thickBot="1">
      <c r="A7" s="1234">
        <v>45107</v>
      </c>
      <c r="B7" s="1235"/>
      <c r="C7" s="571" t="s">
        <v>3</v>
      </c>
      <c r="D7" s="571" t="s">
        <v>4</v>
      </c>
      <c r="E7" s="571" t="s">
        <v>5</v>
      </c>
      <c r="F7" s="571" t="s">
        <v>130</v>
      </c>
      <c r="G7" s="571" t="s">
        <v>127</v>
      </c>
      <c r="H7" s="571" t="s">
        <v>128</v>
      </c>
      <c r="I7" s="571" t="s">
        <v>129</v>
      </c>
      <c r="J7" s="571" t="s">
        <v>421</v>
      </c>
      <c r="K7" s="2"/>
    </row>
    <row r="8" spans="1:11" ht="67.5" customHeight="1" thickBot="1">
      <c r="A8" s="1236"/>
      <c r="B8" s="1237"/>
      <c r="C8" s="1178" t="s">
        <v>204</v>
      </c>
      <c r="D8" s="1179"/>
      <c r="E8" s="1179"/>
      <c r="F8" s="1180"/>
      <c r="G8" s="1178" t="s">
        <v>136</v>
      </c>
      <c r="H8" s="1180"/>
      <c r="I8" s="1166" t="s">
        <v>205</v>
      </c>
      <c r="J8" s="1167"/>
      <c r="K8" s="2"/>
    </row>
    <row r="9" spans="1:11" ht="15.75" thickBot="1">
      <c r="A9" s="1236"/>
      <c r="B9" s="1237"/>
      <c r="C9" s="1164" t="s">
        <v>206</v>
      </c>
      <c r="D9" s="1166" t="s">
        <v>207</v>
      </c>
      <c r="E9" s="1177"/>
      <c r="F9" s="1167"/>
      <c r="G9" s="1164" t="s">
        <v>208</v>
      </c>
      <c r="H9" s="1164" t="s">
        <v>217</v>
      </c>
      <c r="I9" s="1228"/>
      <c r="J9" s="1229"/>
      <c r="K9" s="2"/>
    </row>
    <row r="10" spans="1:11" ht="74.25" thickBot="1">
      <c r="A10" s="1236"/>
      <c r="B10" s="1237"/>
      <c r="C10" s="1165"/>
      <c r="D10" s="433"/>
      <c r="E10" s="434" t="s">
        <v>135</v>
      </c>
      <c r="F10" s="435" t="s">
        <v>270</v>
      </c>
      <c r="G10" s="1165"/>
      <c r="H10" s="1165"/>
      <c r="I10" s="433"/>
      <c r="J10" s="434" t="s">
        <v>209</v>
      </c>
      <c r="K10" s="2"/>
    </row>
    <row r="11" spans="1:11" ht="15.75" thickBot="1">
      <c r="A11" s="1238"/>
      <c r="B11" s="1239"/>
      <c r="C11" s="114" t="s">
        <v>36</v>
      </c>
      <c r="D11" s="114" t="s">
        <v>36</v>
      </c>
      <c r="E11" s="114" t="s">
        <v>36</v>
      </c>
      <c r="F11" s="114" t="s">
        <v>36</v>
      </c>
      <c r="G11" s="114" t="s">
        <v>36</v>
      </c>
      <c r="H11" s="114" t="s">
        <v>36</v>
      </c>
      <c r="I11" s="114" t="s">
        <v>36</v>
      </c>
      <c r="J11" s="114" t="s">
        <v>36</v>
      </c>
      <c r="K11" s="2"/>
    </row>
    <row r="12" spans="1:11" ht="32.25" thickBot="1">
      <c r="A12" s="571" t="s">
        <v>999</v>
      </c>
      <c r="B12" s="436" t="s">
        <v>283</v>
      </c>
      <c r="C12" s="437">
        <f>ROUND([12]Sheet1!B10/1000,0)</f>
        <v>0</v>
      </c>
      <c r="D12" s="438">
        <f>ROUND([12]Sheet1!C10/1000,0)</f>
        <v>0</v>
      </c>
      <c r="E12" s="438">
        <f>ROUND([12]Sheet1!D10/1000,0)</f>
        <v>0</v>
      </c>
      <c r="F12" s="438">
        <f>ROUND([12]Sheet1!E10/1000,0)</f>
        <v>0</v>
      </c>
      <c r="G12" s="438">
        <f>ROUND([12]Sheet1!F10/1000,0)</f>
        <v>0</v>
      </c>
      <c r="H12" s="438">
        <f>ROUND([12]Sheet1!G10/1000,0)</f>
        <v>0</v>
      </c>
      <c r="I12" s="438">
        <f>ROUND([12]Sheet1!H10/1000,0)</f>
        <v>0</v>
      </c>
      <c r="J12" s="438">
        <f>ROUND([12]Sheet1!I10/1000,0)</f>
        <v>0</v>
      </c>
      <c r="K12" s="2"/>
    </row>
    <row r="13" spans="1:11" ht="15.75" thickBot="1">
      <c r="A13" s="571" t="s">
        <v>751</v>
      </c>
      <c r="B13" s="373" t="s">
        <v>264</v>
      </c>
      <c r="C13" s="439"/>
      <c r="D13" s="439"/>
      <c r="E13" s="439"/>
      <c r="F13" s="439"/>
      <c r="G13" s="439"/>
      <c r="H13" s="439"/>
      <c r="I13" s="439"/>
      <c r="J13" s="440"/>
      <c r="K13" s="2"/>
    </row>
    <row r="14" spans="1:11" ht="15.75" thickBot="1">
      <c r="A14" s="571" t="s">
        <v>782</v>
      </c>
      <c r="B14" s="441" t="s">
        <v>210</v>
      </c>
      <c r="C14" s="442">
        <f>ROUND([12]Sheet1!B12/1000,0)</f>
        <v>0</v>
      </c>
      <c r="D14" s="442">
        <f>ROUND([12]Sheet1!C12/1000,0)</f>
        <v>0</v>
      </c>
      <c r="E14" s="442">
        <f>ROUND([12]Sheet1!D12/1000,0)</f>
        <v>0</v>
      </c>
      <c r="F14" s="442">
        <f>ROUND([12]Sheet1!E12/1000,0)</f>
        <v>0</v>
      </c>
      <c r="G14" s="442">
        <f>-ROUND([12]Sheet1!F12/1000,0)</f>
        <v>0</v>
      </c>
      <c r="H14" s="442">
        <f>-ROUND([12]Sheet1!G12/1000,0)</f>
        <v>0</v>
      </c>
      <c r="I14" s="442">
        <f>ROUND([12]Sheet1!H12/1000,0)</f>
        <v>0</v>
      </c>
      <c r="J14" s="442">
        <f>ROUND([12]Sheet1!I12/1000,0)</f>
        <v>0</v>
      </c>
      <c r="K14" s="2"/>
    </row>
    <row r="15" spans="1:11" ht="15.75" thickBot="1">
      <c r="A15" s="571" t="s">
        <v>1000</v>
      </c>
      <c r="B15" s="443" t="s">
        <v>211</v>
      </c>
      <c r="C15" s="442">
        <f>ROUND([12]Sheet1!B13/1000,0)</f>
        <v>0</v>
      </c>
      <c r="D15" s="442">
        <f>ROUND([12]Sheet1!C13/1000,0)</f>
        <v>0</v>
      </c>
      <c r="E15" s="442">
        <f>ROUND([12]Sheet1!D13/1000,0)</f>
        <v>0</v>
      </c>
      <c r="F15" s="442">
        <f>ROUND([12]Sheet1!E13/1000,0)</f>
        <v>0</v>
      </c>
      <c r="G15" s="442">
        <f>-ROUND([12]Sheet1!F13/1000,0)</f>
        <v>0</v>
      </c>
      <c r="H15" s="442">
        <f>-ROUND([12]Sheet1!G13/1000,0)</f>
        <v>0</v>
      </c>
      <c r="I15" s="442">
        <f>ROUND([12]Sheet1!H13/1000,0)</f>
        <v>0</v>
      </c>
      <c r="J15" s="442">
        <f>ROUND([12]Sheet1!I13/1000,0)</f>
        <v>0</v>
      </c>
      <c r="K15" s="2"/>
    </row>
    <row r="16" spans="1:11" ht="15.75" thickBot="1">
      <c r="A16" s="571" t="s">
        <v>1001</v>
      </c>
      <c r="B16" s="443" t="s">
        <v>212</v>
      </c>
      <c r="C16" s="442">
        <f>ROUND([12]Sheet1!B14/1000,0)</f>
        <v>0</v>
      </c>
      <c r="D16" s="442">
        <f>ROUND([12]Sheet1!C14/1000,0)</f>
        <v>0</v>
      </c>
      <c r="E16" s="442">
        <f>ROUND([12]Sheet1!D14/1000,0)</f>
        <v>0</v>
      </c>
      <c r="F16" s="442">
        <f>ROUND([12]Sheet1!E14/1000,0)</f>
        <v>0</v>
      </c>
      <c r="G16" s="442">
        <f>-ROUND([12]Sheet1!F14/1000,0)</f>
        <v>0</v>
      </c>
      <c r="H16" s="442">
        <f>-ROUND([12]Sheet1!G14/1000,0)</f>
        <v>0</v>
      </c>
      <c r="I16" s="442">
        <f>ROUND([12]Sheet1!H14/1000,0)</f>
        <v>0</v>
      </c>
      <c r="J16" s="442">
        <f>ROUND([12]Sheet1!I14/1000,0)</f>
        <v>0</v>
      </c>
      <c r="K16" s="2"/>
    </row>
    <row r="17" spans="1:11" ht="15.75" thickBot="1">
      <c r="A17" s="571" t="s">
        <v>1002</v>
      </c>
      <c r="B17" s="443" t="s">
        <v>213</v>
      </c>
      <c r="C17" s="442">
        <f>ROUND([12]Sheet1!B15/1000,0)</f>
        <v>21</v>
      </c>
      <c r="D17" s="442">
        <f>ROUND([12]Sheet1!C15/1000,0)</f>
        <v>2</v>
      </c>
      <c r="E17" s="442">
        <f>ROUND([12]Sheet1!D15/1000,0)</f>
        <v>2</v>
      </c>
      <c r="F17" s="442">
        <f>ROUND([12]Sheet1!E15/1000,0)</f>
        <v>2</v>
      </c>
      <c r="G17" s="442">
        <f>-ROUND([12]Sheet1!F15/1000,0)</f>
        <v>0</v>
      </c>
      <c r="H17" s="575">
        <f>-ROUND([12]Sheet1!G15/1000,0)</f>
        <v>-2</v>
      </c>
      <c r="I17" s="442">
        <f>ROUND([12]Sheet1!H15/1000,0)</f>
        <v>21</v>
      </c>
      <c r="J17" s="442">
        <f>ROUND([12]Sheet1!I15/1000,0)</f>
        <v>0</v>
      </c>
      <c r="K17" s="2"/>
    </row>
    <row r="18" spans="1:11" ht="15.75" thickBot="1">
      <c r="A18" s="571" t="s">
        <v>1003</v>
      </c>
      <c r="B18" s="443" t="s">
        <v>214</v>
      </c>
      <c r="C18" s="442">
        <f>ROUND([12]Sheet1!B16/1000,0)</f>
        <v>389</v>
      </c>
      <c r="D18" s="442">
        <f>ROUND([12]Sheet1!C16/1000,0)</f>
        <v>85</v>
      </c>
      <c r="E18" s="442">
        <f>ROUND([12]Sheet1!D16/1000,0)</f>
        <v>85</v>
      </c>
      <c r="F18" s="442">
        <f>ROUND([12]Sheet1!E16/1000,0)</f>
        <v>85</v>
      </c>
      <c r="G18" s="575">
        <f>-ROUND([12]Sheet1!F16/1000,0)</f>
        <v>-6</v>
      </c>
      <c r="H18" s="575">
        <f>-ROUND([12]Sheet1!G16/1000,0)</f>
        <v>-50</v>
      </c>
      <c r="I18" s="442">
        <f>ROUND([12]Sheet1!H16/1000,0)</f>
        <v>403</v>
      </c>
      <c r="J18" s="442">
        <f>ROUND([12]Sheet1!I16/1000,0)</f>
        <v>32</v>
      </c>
      <c r="K18" s="2"/>
    </row>
    <row r="19" spans="1:11" ht="15.75" thickBot="1">
      <c r="A19" s="571" t="s">
        <v>1004</v>
      </c>
      <c r="B19" s="443" t="s">
        <v>215</v>
      </c>
      <c r="C19" s="444">
        <f>ROUND([12]Sheet1!B17/1000,0)</f>
        <v>114</v>
      </c>
      <c r="D19" s="445">
        <f>ROUND([12]Sheet1!C17/1000,0)</f>
        <v>120</v>
      </c>
      <c r="E19" s="445">
        <f>ROUND([12]Sheet1!D17/1000,0)</f>
        <v>120</v>
      </c>
      <c r="F19" s="445">
        <f>ROUND([12]Sheet1!E17/1000,0)</f>
        <v>120</v>
      </c>
      <c r="G19" s="576">
        <f>-ROUND([12]Sheet1!F17/1000,0)</f>
        <v>-8</v>
      </c>
      <c r="H19" s="576">
        <f>-ROUND([12]Sheet1!G17/1000,0)</f>
        <v>-33</v>
      </c>
      <c r="I19" s="445">
        <f>ROUND([12]Sheet1!H17/1000,0)</f>
        <v>179</v>
      </c>
      <c r="J19" s="445">
        <f>ROUND([12]Sheet1!I17/1000,0)</f>
        <v>85</v>
      </c>
      <c r="K19" s="2"/>
    </row>
    <row r="20" spans="1:11" ht="15.75" thickBot="1">
      <c r="A20" s="571"/>
      <c r="B20" s="443"/>
      <c r="C20" s="446">
        <f>SUM(C14:C19)</f>
        <v>524</v>
      </c>
      <c r="D20" s="446">
        <f t="shared" ref="D20:J20" si="0">SUM(D14:D19)</f>
        <v>207</v>
      </c>
      <c r="E20" s="446">
        <f t="shared" si="0"/>
        <v>207</v>
      </c>
      <c r="F20" s="446">
        <f t="shared" si="0"/>
        <v>207</v>
      </c>
      <c r="G20" s="769">
        <f t="shared" si="0"/>
        <v>-14</v>
      </c>
      <c r="H20" s="769">
        <f t="shared" si="0"/>
        <v>-85</v>
      </c>
      <c r="I20" s="446">
        <f t="shared" si="0"/>
        <v>603</v>
      </c>
      <c r="J20" s="446">
        <f t="shared" si="0"/>
        <v>117</v>
      </c>
      <c r="K20" s="2"/>
    </row>
    <row r="21" spans="1:11" ht="15.75" thickBot="1">
      <c r="A21" s="571" t="s">
        <v>1005</v>
      </c>
      <c r="B21" s="352" t="s">
        <v>133</v>
      </c>
      <c r="C21" s="447">
        <f>ROUND([12]Sheet1!B20/1000,0)</f>
        <v>0</v>
      </c>
      <c r="D21" s="447">
        <f>ROUND([12]Sheet1!C20/1000,0)</f>
        <v>0</v>
      </c>
      <c r="E21" s="447">
        <f>ROUND([12]Sheet1!D20/1000,0)</f>
        <v>0</v>
      </c>
      <c r="F21" s="447">
        <f>ROUND([12]Sheet1!E20/1000,0)</f>
        <v>0</v>
      </c>
      <c r="G21" s="768">
        <f>-ROUND([12]Sheet1!F19/1000,0)</f>
        <v>0</v>
      </c>
      <c r="H21" s="768">
        <f>-ROUND([12]Sheet1!G19/1000,0)</f>
        <v>0</v>
      </c>
      <c r="I21" s="447">
        <f>ROUND([12]Sheet1!H20/1000,0)</f>
        <v>0</v>
      </c>
      <c r="J21" s="447">
        <f>ROUND([12]Sheet1!I20/1000,0)</f>
        <v>0</v>
      </c>
      <c r="K21" s="2"/>
    </row>
    <row r="22" spans="1:11" ht="15.75" thickBot="1">
      <c r="A22" s="571" t="s">
        <v>1006</v>
      </c>
      <c r="B22" s="352" t="s">
        <v>216</v>
      </c>
      <c r="C22" s="448">
        <f>ROUND([12]Sheet1!B21/1000,0)</f>
        <v>11</v>
      </c>
      <c r="D22" s="448">
        <f>ROUND([12]Sheet1!C21/1000,0)</f>
        <v>1</v>
      </c>
      <c r="E22" s="448">
        <f>ROUND([12]Sheet1!D21/1000,0)</f>
        <v>1</v>
      </c>
      <c r="F22" s="448">
        <f>ROUND([12]Sheet1!E21/1000,0)</f>
        <v>1</v>
      </c>
      <c r="G22" s="449">
        <f>-ROUND([12]Sheet1!F20/1000,0)</f>
        <v>0</v>
      </c>
      <c r="H22" s="449">
        <f>-ROUND([12]Sheet1!G20/1000,0)</f>
        <v>0</v>
      </c>
      <c r="I22" s="448">
        <f>ROUND([12]Sheet1!H21/1000,0)</f>
        <v>6</v>
      </c>
      <c r="J22" s="449">
        <f>ROUND([12]Sheet1!I21/1000,0)</f>
        <v>0</v>
      </c>
      <c r="K22" s="2"/>
    </row>
    <row r="23" spans="1:11" ht="15.75" thickBot="1">
      <c r="A23" s="623">
        <v>100</v>
      </c>
      <c r="B23" s="352" t="s">
        <v>35</v>
      </c>
      <c r="C23" s="450">
        <f>SUM(C20:C22)</f>
        <v>535</v>
      </c>
      <c r="D23" s="450">
        <f t="shared" ref="D23:J23" si="1">SUM(D20:D22)</f>
        <v>208</v>
      </c>
      <c r="E23" s="450">
        <f t="shared" si="1"/>
        <v>208</v>
      </c>
      <c r="F23" s="450">
        <f t="shared" si="1"/>
        <v>208</v>
      </c>
      <c r="G23" s="577">
        <f t="shared" si="1"/>
        <v>-14</v>
      </c>
      <c r="H23" s="577">
        <f t="shared" si="1"/>
        <v>-85</v>
      </c>
      <c r="I23" s="450">
        <f t="shared" si="1"/>
        <v>609</v>
      </c>
      <c r="J23" s="450">
        <f t="shared" si="1"/>
        <v>117</v>
      </c>
      <c r="K23" s="2"/>
    </row>
    <row r="24" spans="1:11" ht="5.25" customHeight="1">
      <c r="B24" s="451"/>
      <c r="C24" s="451"/>
      <c r="D24" s="451"/>
      <c r="E24" s="451"/>
      <c r="F24" s="451"/>
      <c r="G24" s="451"/>
      <c r="H24" s="451"/>
      <c r="I24" s="451"/>
      <c r="J24" s="451"/>
      <c r="K24" s="2"/>
    </row>
    <row r="25" spans="1:11" ht="9" customHeight="1">
      <c r="A25" s="452"/>
      <c r="B25" s="1233"/>
      <c r="C25" s="1233"/>
      <c r="D25" s="1233"/>
      <c r="E25" s="1233"/>
      <c r="F25" s="1233"/>
      <c r="G25" s="1233"/>
      <c r="H25" s="1233"/>
      <c r="I25" s="1233"/>
      <c r="J25" s="1233"/>
      <c r="K25" s="2"/>
    </row>
    <row r="26" spans="1:11">
      <c r="A26" s="452"/>
      <c r="B26" s="452"/>
      <c r="C26" s="452"/>
      <c r="D26" s="452"/>
      <c r="E26" s="452"/>
      <c r="F26" s="452"/>
      <c r="G26" s="452"/>
      <c r="H26" s="452"/>
      <c r="I26" s="452"/>
      <c r="J26" s="452"/>
      <c r="K26" s="2"/>
    </row>
    <row r="27" spans="1:11" ht="15.75" thickBot="1">
      <c r="A27" s="452"/>
      <c r="B27" s="452"/>
      <c r="C27" s="452"/>
      <c r="D27" s="452"/>
      <c r="E27" s="452"/>
      <c r="F27" s="452"/>
      <c r="G27" s="452"/>
      <c r="H27" s="452"/>
      <c r="I27" s="452"/>
      <c r="J27" s="452"/>
      <c r="K27" s="2"/>
    </row>
    <row r="28" spans="1:11" ht="15.75" thickBot="1">
      <c r="A28" s="1234">
        <v>44926</v>
      </c>
      <c r="B28" s="1235"/>
      <c r="C28" s="571" t="s">
        <v>3</v>
      </c>
      <c r="D28" s="571" t="s">
        <v>4</v>
      </c>
      <c r="E28" s="571" t="s">
        <v>5</v>
      </c>
      <c r="F28" s="571" t="s">
        <v>130</v>
      </c>
      <c r="G28" s="571" t="s">
        <v>127</v>
      </c>
      <c r="H28" s="571" t="s">
        <v>128</v>
      </c>
      <c r="I28" s="571" t="s">
        <v>129</v>
      </c>
      <c r="J28" s="571" t="s">
        <v>421</v>
      </c>
      <c r="K28" s="2"/>
    </row>
    <row r="29" spans="1:11" ht="70.5" customHeight="1" thickBot="1">
      <c r="A29" s="1236"/>
      <c r="B29" s="1237"/>
      <c r="C29" s="1178" t="s">
        <v>204</v>
      </c>
      <c r="D29" s="1179"/>
      <c r="E29" s="1179"/>
      <c r="F29" s="1180"/>
      <c r="G29" s="1178" t="s">
        <v>136</v>
      </c>
      <c r="H29" s="1180"/>
      <c r="I29" s="1166" t="s">
        <v>205</v>
      </c>
      <c r="J29" s="1167"/>
      <c r="K29" s="2"/>
    </row>
    <row r="30" spans="1:11" ht="15.75" customHeight="1" thickBot="1">
      <c r="A30" s="1236"/>
      <c r="B30" s="1237"/>
      <c r="C30" s="1164" t="s">
        <v>206</v>
      </c>
      <c r="D30" s="1166" t="s">
        <v>207</v>
      </c>
      <c r="E30" s="1177"/>
      <c r="F30" s="1167"/>
      <c r="G30" s="1164" t="s">
        <v>208</v>
      </c>
      <c r="H30" s="1164" t="s">
        <v>217</v>
      </c>
      <c r="I30" s="1228"/>
      <c r="J30" s="1229"/>
      <c r="K30" s="2"/>
    </row>
    <row r="31" spans="1:11" ht="74.25" thickBot="1">
      <c r="A31" s="1236"/>
      <c r="B31" s="1237"/>
      <c r="C31" s="1165"/>
      <c r="D31" s="433"/>
      <c r="E31" s="434" t="s">
        <v>135</v>
      </c>
      <c r="F31" s="435" t="s">
        <v>270</v>
      </c>
      <c r="G31" s="1165"/>
      <c r="H31" s="1165"/>
      <c r="I31" s="433"/>
      <c r="J31" s="434" t="s">
        <v>209</v>
      </c>
      <c r="K31" s="2"/>
    </row>
    <row r="32" spans="1:11" ht="15.75" thickBot="1">
      <c r="A32" s="1238"/>
      <c r="B32" s="1239"/>
      <c r="C32" s="114" t="s">
        <v>36</v>
      </c>
      <c r="D32" s="114" t="s">
        <v>36</v>
      </c>
      <c r="E32" s="114" t="s">
        <v>36</v>
      </c>
      <c r="F32" s="114" t="s">
        <v>36</v>
      </c>
      <c r="G32" s="114" t="s">
        <v>36</v>
      </c>
      <c r="H32" s="114" t="s">
        <v>36</v>
      </c>
      <c r="I32" s="114" t="s">
        <v>36</v>
      </c>
      <c r="J32" s="114" t="s">
        <v>36</v>
      </c>
      <c r="K32" s="2"/>
    </row>
    <row r="33" spans="1:13" ht="32.25" thickBot="1">
      <c r="A33" s="571" t="s">
        <v>999</v>
      </c>
      <c r="B33" s="373" t="s">
        <v>283</v>
      </c>
      <c r="C33" s="444">
        <v>0</v>
      </c>
      <c r="D33" s="445">
        <v>0</v>
      </c>
      <c r="E33" s="445">
        <v>0</v>
      </c>
      <c r="F33" s="445">
        <v>0</v>
      </c>
      <c r="G33" s="445">
        <v>0</v>
      </c>
      <c r="H33" s="445">
        <v>0</v>
      </c>
      <c r="I33" s="445">
        <v>0</v>
      </c>
      <c r="J33" s="445">
        <v>0</v>
      </c>
      <c r="K33" s="2"/>
    </row>
    <row r="34" spans="1:13" ht="15.75" thickBot="1">
      <c r="A34" s="571" t="s">
        <v>751</v>
      </c>
      <c r="B34" s="373" t="s">
        <v>264</v>
      </c>
      <c r="C34" s="586"/>
      <c r="D34" s="439"/>
      <c r="E34" s="439"/>
      <c r="F34" s="439"/>
      <c r="G34" s="439"/>
      <c r="H34" s="439"/>
      <c r="I34" s="439"/>
      <c r="J34" s="439"/>
      <c r="K34" s="2"/>
    </row>
    <row r="35" spans="1:13" ht="15.75" thickBot="1">
      <c r="A35" s="571" t="s">
        <v>782</v>
      </c>
      <c r="B35" s="441" t="s">
        <v>210</v>
      </c>
      <c r="C35" s="442">
        <v>0</v>
      </c>
      <c r="D35" s="442">
        <v>0</v>
      </c>
      <c r="E35" s="442">
        <v>0</v>
      </c>
      <c r="F35" s="442">
        <v>0</v>
      </c>
      <c r="G35" s="442">
        <v>0</v>
      </c>
      <c r="H35" s="442">
        <v>0</v>
      </c>
      <c r="I35" s="442">
        <v>0</v>
      </c>
      <c r="J35" s="442">
        <v>0</v>
      </c>
      <c r="K35" s="2"/>
    </row>
    <row r="36" spans="1:13" ht="15.75" thickBot="1">
      <c r="A36" s="571" t="s">
        <v>1000</v>
      </c>
      <c r="B36" s="443" t="s">
        <v>211</v>
      </c>
      <c r="C36" s="442">
        <v>0</v>
      </c>
      <c r="D36" s="442">
        <v>0</v>
      </c>
      <c r="E36" s="442">
        <v>0</v>
      </c>
      <c r="F36" s="442">
        <v>0</v>
      </c>
      <c r="G36" s="442">
        <v>0</v>
      </c>
      <c r="H36" s="442">
        <v>0</v>
      </c>
      <c r="I36" s="442">
        <v>0</v>
      </c>
      <c r="J36" s="442">
        <v>0</v>
      </c>
      <c r="K36" s="2"/>
    </row>
    <row r="37" spans="1:13" ht="15.75" thickBot="1">
      <c r="A37" s="571" t="s">
        <v>1001</v>
      </c>
      <c r="B37" s="443" t="s">
        <v>212</v>
      </c>
      <c r="C37" s="442">
        <v>0</v>
      </c>
      <c r="D37" s="442">
        <v>0</v>
      </c>
      <c r="E37" s="442">
        <v>0</v>
      </c>
      <c r="F37" s="442">
        <v>0</v>
      </c>
      <c r="G37" s="442">
        <v>0</v>
      </c>
      <c r="H37" s="442">
        <v>0</v>
      </c>
      <c r="I37" s="442">
        <v>0</v>
      </c>
      <c r="J37" s="442">
        <v>0</v>
      </c>
      <c r="K37" s="2"/>
    </row>
    <row r="38" spans="1:13" ht="15.75" thickBot="1">
      <c r="A38" s="571" t="s">
        <v>1002</v>
      </c>
      <c r="B38" s="443" t="s">
        <v>213</v>
      </c>
      <c r="C38" s="439">
        <v>9</v>
      </c>
      <c r="D38" s="439">
        <v>3</v>
      </c>
      <c r="E38" s="439">
        <v>3</v>
      </c>
      <c r="F38" s="439">
        <v>3</v>
      </c>
      <c r="G38" s="442">
        <v>0</v>
      </c>
      <c r="H38" s="575">
        <v>-2</v>
      </c>
      <c r="I38" s="439">
        <v>9</v>
      </c>
      <c r="J38" s="439">
        <v>1</v>
      </c>
      <c r="K38" s="2"/>
    </row>
    <row r="39" spans="1:13" ht="15.75" thickBot="1">
      <c r="A39" s="571" t="s">
        <v>1003</v>
      </c>
      <c r="B39" s="443" t="s">
        <v>214</v>
      </c>
      <c r="C39" s="439">
        <v>859</v>
      </c>
      <c r="D39" s="439">
        <v>91</v>
      </c>
      <c r="E39" s="439">
        <v>91</v>
      </c>
      <c r="F39" s="439">
        <v>91</v>
      </c>
      <c r="G39" s="575">
        <v>-10</v>
      </c>
      <c r="H39" s="575">
        <v>-45</v>
      </c>
      <c r="I39" s="439">
        <v>866</v>
      </c>
      <c r="J39" s="439">
        <v>43</v>
      </c>
      <c r="K39" s="2"/>
    </row>
    <row r="40" spans="1:13" ht="15.75" thickBot="1">
      <c r="A40" s="571" t="s">
        <v>1004</v>
      </c>
      <c r="B40" s="443" t="s">
        <v>215</v>
      </c>
      <c r="C40" s="453">
        <v>147</v>
      </c>
      <c r="D40" s="454">
        <v>143</v>
      </c>
      <c r="E40" s="454">
        <v>143</v>
      </c>
      <c r="F40" s="454">
        <v>143</v>
      </c>
      <c r="G40" s="576">
        <v>-5</v>
      </c>
      <c r="H40" s="576">
        <v>-32</v>
      </c>
      <c r="I40" s="454">
        <v>234</v>
      </c>
      <c r="J40" s="454">
        <v>106</v>
      </c>
      <c r="K40" s="2"/>
    </row>
    <row r="41" spans="1:13" ht="15.75" thickBot="1">
      <c r="A41" s="571"/>
      <c r="B41" s="443"/>
      <c r="C41" s="455">
        <v>1015</v>
      </c>
      <c r="D41" s="455">
        <v>237</v>
      </c>
      <c r="E41" s="455">
        <v>237</v>
      </c>
      <c r="F41" s="455">
        <v>237</v>
      </c>
      <c r="G41" s="769">
        <v>-15</v>
      </c>
      <c r="H41" s="770">
        <v>-79</v>
      </c>
      <c r="I41" s="455">
        <v>1109</v>
      </c>
      <c r="J41" s="455">
        <v>150</v>
      </c>
      <c r="K41" s="2"/>
    </row>
    <row r="42" spans="1:13" ht="15.75" thickBot="1">
      <c r="A42" s="571" t="s">
        <v>1005</v>
      </c>
      <c r="B42" s="352" t="s">
        <v>133</v>
      </c>
      <c r="C42" s="447">
        <v>0</v>
      </c>
      <c r="D42" s="456">
        <v>0</v>
      </c>
      <c r="E42" s="456">
        <v>0</v>
      </c>
      <c r="F42" s="456">
        <v>0</v>
      </c>
      <c r="G42" s="785">
        <v>0</v>
      </c>
      <c r="H42" s="785">
        <v>0</v>
      </c>
      <c r="I42" s="456">
        <v>0</v>
      </c>
      <c r="J42" s="457">
        <v>0</v>
      </c>
      <c r="K42" s="2"/>
    </row>
    <row r="43" spans="1:13" ht="15.75" thickBot="1">
      <c r="A43" s="571" t="s">
        <v>1006</v>
      </c>
      <c r="B43" s="352" t="s">
        <v>216</v>
      </c>
      <c r="C43" s="455">
        <v>16</v>
      </c>
      <c r="D43" s="455">
        <v>1</v>
      </c>
      <c r="E43" s="455">
        <v>1</v>
      </c>
      <c r="F43" s="455">
        <v>1</v>
      </c>
      <c r="G43" s="456">
        <v>0</v>
      </c>
      <c r="H43" s="456">
        <v>0</v>
      </c>
      <c r="I43" s="455">
        <v>11</v>
      </c>
      <c r="J43" s="457">
        <v>0</v>
      </c>
      <c r="K43" s="2"/>
    </row>
    <row r="44" spans="1:13" ht="16.5" customHeight="1" thickBot="1">
      <c r="A44" s="623">
        <v>100</v>
      </c>
      <c r="B44" s="352" t="s">
        <v>35</v>
      </c>
      <c r="C44" s="450">
        <v>1031</v>
      </c>
      <c r="D44" s="450">
        <v>238</v>
      </c>
      <c r="E44" s="450">
        <v>238</v>
      </c>
      <c r="F44" s="450">
        <v>238</v>
      </c>
      <c r="G44" s="577">
        <v>-15</v>
      </c>
      <c r="H44" s="773">
        <v>-79</v>
      </c>
      <c r="I44" s="450">
        <v>1120</v>
      </c>
      <c r="J44" s="450">
        <v>150</v>
      </c>
      <c r="K44" s="2"/>
    </row>
    <row r="45" spans="1:13" ht="12.75" customHeight="1" thickBot="1">
      <c r="A45" s="864"/>
      <c r="B45" s="451"/>
      <c r="C45" s="451"/>
      <c r="D45" s="451"/>
      <c r="E45" s="451"/>
      <c r="F45" s="451"/>
      <c r="G45" s="451"/>
      <c r="H45" s="451"/>
      <c r="I45" s="451"/>
      <c r="J45" s="451"/>
      <c r="K45" s="2"/>
    </row>
    <row r="46" spans="1:13" ht="15.75" thickBot="1">
      <c r="A46" s="865"/>
      <c r="B46" s="1233"/>
      <c r="C46" s="1233"/>
      <c r="D46" s="1233"/>
      <c r="E46" s="1233"/>
      <c r="F46" s="1233"/>
      <c r="G46" s="1233"/>
      <c r="H46" s="1233"/>
      <c r="I46" s="1233"/>
      <c r="J46" s="1233"/>
      <c r="K46" s="866"/>
    </row>
    <row r="47" spans="1:13" customFormat="1" ht="21.75" customHeight="1">
      <c r="A47" s="20"/>
      <c r="B47" s="20"/>
      <c r="C47" s="20"/>
      <c r="D47" s="20"/>
      <c r="E47" s="20"/>
      <c r="F47" s="20"/>
      <c r="G47" s="20"/>
      <c r="H47" s="20"/>
      <c r="I47" s="20"/>
      <c r="J47" s="20"/>
      <c r="K47" s="20"/>
      <c r="L47" s="20"/>
      <c r="M47" s="20"/>
    </row>
    <row r="48" spans="1:13" hidden="1">
      <c r="B48" s="458"/>
      <c r="C48" s="458"/>
      <c r="D48" s="458"/>
      <c r="E48" s="458"/>
      <c r="F48" s="458"/>
      <c r="G48" s="458"/>
      <c r="H48" s="458"/>
      <c r="I48" s="458"/>
      <c r="J48" s="458"/>
    </row>
  </sheetData>
  <sheetProtection algorithmName="SHA-512" hashValue="byLO86AgixkQCY1aWta4IVxiTYy0FgpvpBtbR1s1/Owzlfi4Ow47VV4zhcGOo4C9qVDYPcFTIumGvQ/XauODyg==" saltValue="BAUlosvmUKoSns6VNBzFtQ==" spinCount="100000" sheet="1" objects="1" scenarios="1" selectLockedCells="1"/>
  <customSheetViews>
    <customSheetView guid="{37226721-D1D5-4398-9EDA-67E59F139E5C}">
      <selection activeCell="C7" sqref="C7"/>
      <pageMargins left="0.7" right="0.7" top="0.75" bottom="0.75" header="0.3" footer="0.3"/>
      <pageSetup paperSize="9" orientation="portrait" r:id="rId1"/>
    </customSheetView>
    <customSheetView guid="{903BF3C7-8C98-4810-9C20-2AC37A2650A6}">
      <selection activeCell="B42" sqref="B42:J42"/>
      <pageMargins left="0.7" right="0.7" top="0.75" bottom="0.75" header="0.3" footer="0.3"/>
      <pageSetup paperSize="9" orientation="portrait" r:id="rId2"/>
    </customSheetView>
    <customSheetView guid="{353F5685-0B8B-4AA1-9F16-66557969DCE8}" topLeftCell="A19">
      <selection activeCell="B42" sqref="B42:J42"/>
      <pageMargins left="0.7" right="0.7" top="0.75" bottom="0.75" header="0.3" footer="0.3"/>
      <pageSetup paperSize="9" orientation="portrait" r:id="rId3"/>
    </customSheetView>
    <customSheetView guid="{1F1CDE94-43EA-4A90-82AF-291799113E76}">
      <selection activeCell="B42" sqref="B42:J42"/>
      <pageMargins left="0.7" right="0.7" top="0.75" bottom="0.75" header="0.3" footer="0.3"/>
      <pageSetup paperSize="9" orientation="portrait" r:id="rId4"/>
    </customSheetView>
    <customSheetView guid="{4F760026-2E26-4881-AAA8-3BCC1A815AF3}">
      <selection activeCell="C37" sqref="C37"/>
      <pageMargins left="0.7" right="0.7" top="0.75" bottom="0.75" header="0.3" footer="0.3"/>
      <pageSetup paperSize="9" orientation="portrait" r:id="rId5"/>
    </customSheetView>
  </customSheetViews>
  <mergeCells count="18">
    <mergeCell ref="G9:G10"/>
    <mergeCell ref="A7:B11"/>
    <mergeCell ref="C8:F8"/>
    <mergeCell ref="G8:H8"/>
    <mergeCell ref="I8:J9"/>
    <mergeCell ref="C9:C10"/>
    <mergeCell ref="D9:F9"/>
    <mergeCell ref="H9:H10"/>
    <mergeCell ref="B46:J46"/>
    <mergeCell ref="B25:J25"/>
    <mergeCell ref="C29:F29"/>
    <mergeCell ref="G29:H29"/>
    <mergeCell ref="I29:J30"/>
    <mergeCell ref="C30:C31"/>
    <mergeCell ref="D30:F30"/>
    <mergeCell ref="G30:G31"/>
    <mergeCell ref="H30:H31"/>
    <mergeCell ref="A28:B32"/>
  </mergeCells>
  <pageMargins left="0.70866141732283472" right="0.70866141732283472" top="0.74803149606299213" bottom="0.74803149606299213" header="0.31496062992125984" footer="0.31496062992125984"/>
  <pageSetup paperSize="9" scale="84" fitToHeight="2" orientation="landscape" r:id="rId6"/>
  <rowBreaks count="1" manualBreakCount="1">
    <brk id="25" max="10" man="1"/>
  </rowBreaks>
  <drawing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6">
    <pageSetUpPr fitToPage="1"/>
  </sheetPr>
  <dimension ref="A1:U44"/>
  <sheetViews>
    <sheetView workbookViewId="0">
      <selection activeCell="A14" sqref="A14:E14"/>
    </sheetView>
  </sheetViews>
  <sheetFormatPr defaultColWidth="0" defaultRowHeight="15" zeroHeight="1"/>
  <cols>
    <col min="1" max="1" width="6" style="21" customWidth="1"/>
    <col min="2" max="2" width="63.5703125" style="21" customWidth="1"/>
    <col min="3" max="3" width="19.85546875" style="21" customWidth="1"/>
    <col min="4" max="4" width="20.5703125" style="21" customWidth="1"/>
    <col min="5" max="5" width="2.5703125" style="21" customWidth="1"/>
    <col min="6" max="21" width="0" style="21" hidden="1" customWidth="1"/>
    <col min="22" max="16384" width="9.140625" style="21" hidden="1"/>
  </cols>
  <sheetData>
    <row r="1" spans="1:5">
      <c r="A1" s="19" t="s">
        <v>229</v>
      </c>
      <c r="B1" s="19"/>
      <c r="C1" s="19"/>
      <c r="D1" s="31" t="s">
        <v>899</v>
      </c>
      <c r="E1" s="20"/>
    </row>
    <row r="2" spans="1:5">
      <c r="A2" s="2"/>
      <c r="B2" s="2"/>
      <c r="C2" s="2"/>
      <c r="D2" s="2"/>
      <c r="E2" s="2"/>
    </row>
    <row r="3" spans="1:5" ht="66" customHeight="1">
      <c r="A3" s="1240" t="s">
        <v>1377</v>
      </c>
      <c r="B3" s="1240"/>
      <c r="C3" s="1240"/>
      <c r="D3" s="1240"/>
      <c r="E3" s="244"/>
    </row>
    <row r="4" spans="1:5">
      <c r="A4" s="2"/>
      <c r="B4" s="2"/>
      <c r="C4" s="2"/>
      <c r="D4" s="2"/>
      <c r="E4" s="2"/>
    </row>
    <row r="5" spans="1:5">
      <c r="A5" s="73" t="s">
        <v>1156</v>
      </c>
      <c r="B5" s="73"/>
      <c r="C5" s="74"/>
      <c r="D5" s="74"/>
      <c r="E5" s="74"/>
    </row>
    <row r="6" spans="1:5" ht="15.75" thickBot="1">
      <c r="B6" s="73"/>
      <c r="C6" s="74"/>
      <c r="D6" s="74"/>
      <c r="E6" s="74"/>
    </row>
    <row r="7" spans="1:5" ht="15.75" thickBot="1">
      <c r="A7" s="1200"/>
      <c r="B7" s="1201"/>
      <c r="C7" s="625" t="s">
        <v>3</v>
      </c>
      <c r="D7" s="626" t="s">
        <v>3</v>
      </c>
      <c r="E7" s="2"/>
    </row>
    <row r="8" spans="1:5" ht="26.25" customHeight="1" thickBot="1">
      <c r="A8" s="1202"/>
      <c r="B8" s="1203"/>
      <c r="C8" s="1208" t="s">
        <v>218</v>
      </c>
      <c r="D8" s="1209"/>
      <c r="E8" s="74"/>
    </row>
    <row r="9" spans="1:5" ht="15.75" thickBot="1">
      <c r="A9" s="1202"/>
      <c r="B9" s="1203"/>
      <c r="C9" s="429">
        <v>45107</v>
      </c>
      <c r="D9" s="429">
        <v>44926</v>
      </c>
      <c r="E9" s="74"/>
    </row>
    <row r="10" spans="1:5" ht="15.75" thickBot="1">
      <c r="A10" s="1204"/>
      <c r="B10" s="1205"/>
      <c r="C10" s="615" t="s">
        <v>36</v>
      </c>
      <c r="D10" s="114" t="s">
        <v>36</v>
      </c>
      <c r="E10" s="74"/>
    </row>
    <row r="11" spans="1:5" ht="15.75" thickBot="1">
      <c r="A11" s="624" t="s">
        <v>751</v>
      </c>
      <c r="B11" s="430" t="s">
        <v>219</v>
      </c>
      <c r="C11" s="431">
        <f>ROUND('[13]26'!$E$20/1000,0)</f>
        <v>133</v>
      </c>
      <c r="D11" s="432">
        <v>248.90600000000001</v>
      </c>
      <c r="E11" s="74"/>
    </row>
    <row r="12" spans="1:5" ht="28.5" customHeight="1" thickBot="1">
      <c r="A12" s="624" t="s">
        <v>782</v>
      </c>
      <c r="B12" s="430" t="s">
        <v>220</v>
      </c>
      <c r="C12" s="431">
        <f>ROUND('[13]26'!$E$23/1000,0)</f>
        <v>34</v>
      </c>
      <c r="D12" s="432">
        <v>42.198999999999998</v>
      </c>
      <c r="E12" s="74"/>
    </row>
    <row r="13" spans="1:5">
      <c r="B13" s="2"/>
      <c r="C13" s="2"/>
      <c r="D13" s="2"/>
      <c r="E13" s="2"/>
    </row>
    <row r="14" spans="1:5" s="20" customFormat="1" ht="24" customHeight="1"/>
    <row r="44" spans="1:1" hidden="1">
      <c r="A44" s="21" t="s">
        <v>1203</v>
      </c>
    </row>
  </sheetData>
  <sheetProtection algorithmName="SHA-512" hashValue="SE/zojsPfzHpFKySoYjRNdaQgZxJT0pqe/uPOpt2ZrtLPqaVnU44/t5rSUYDl6NEooUiTktjixUFhpQXTnGM1A==" saltValue="XBNYam1MO+o1uCaEAUiXWQ==" spinCount="100000" sheet="1" objects="1" scenarios="1" selectLockedCells="1"/>
  <customSheetViews>
    <customSheetView guid="{37226721-D1D5-4398-9EDA-67E59F139E5C}">
      <selection activeCell="B2" sqref="B2"/>
      <pageMargins left="0.7" right="0.7" top="0.75" bottom="0.75" header="0.3" footer="0.3"/>
      <pageSetup paperSize="9" orientation="portrait" r:id="rId1"/>
    </customSheetView>
    <customSheetView guid="{903BF3C7-8C98-4810-9C20-2AC37A2650A6}">
      <selection activeCell="C7" sqref="C7"/>
      <pageMargins left="0.7" right="0.7" top="0.75" bottom="0.75" header="0.3" footer="0.3"/>
      <pageSetup paperSize="9" orientation="portrait" r:id="rId2"/>
    </customSheetView>
    <customSheetView guid="{353F5685-0B8B-4AA1-9F16-66557969DCE8}">
      <selection activeCell="C7" sqref="C7"/>
      <pageMargins left="0.7" right="0.7" top="0.75" bottom="0.75" header="0.3" footer="0.3"/>
      <pageSetup paperSize="9" orientation="portrait" r:id="rId3"/>
    </customSheetView>
    <customSheetView guid="{1F1CDE94-43EA-4A90-82AF-291799113E76}">
      <selection activeCell="D12" sqref="D12"/>
      <pageMargins left="0.7" right="0.7" top="0.75" bottom="0.75" header="0.3" footer="0.3"/>
      <pageSetup paperSize="9" orientation="portrait" r:id="rId4"/>
    </customSheetView>
    <customSheetView guid="{4F760026-2E26-4881-AAA8-3BCC1A815AF3}">
      <selection activeCell="C7" sqref="C7"/>
      <pageMargins left="0.7" right="0.7" top="0.75" bottom="0.75" header="0.3" footer="0.3"/>
      <pageSetup paperSize="9" orientation="portrait" r:id="rId5"/>
    </customSheetView>
  </customSheetViews>
  <mergeCells count="3">
    <mergeCell ref="C8:D8"/>
    <mergeCell ref="A7:B10"/>
    <mergeCell ref="A3:D3"/>
  </mergeCells>
  <pageMargins left="0.70866141732283472" right="0.70866141732283472" top="0.74803149606299213" bottom="0.74803149606299213" header="0.31496062992125984" footer="0.31496062992125984"/>
  <pageSetup paperSize="9" scale="77" orientation="portrait" r:id="rId6"/>
  <drawing r:id="rId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I44"/>
  <sheetViews>
    <sheetView workbookViewId="0">
      <selection activeCell="A23" sqref="A23:XFD23"/>
    </sheetView>
  </sheetViews>
  <sheetFormatPr defaultColWidth="0" defaultRowHeight="15" zeroHeight="1"/>
  <cols>
    <col min="1" max="1" width="3.42578125" style="12" bestFit="1" customWidth="1"/>
    <col min="2" max="2" width="20" style="12" bestFit="1" customWidth="1"/>
    <col min="3" max="8" width="12.7109375" style="12" customWidth="1"/>
    <col min="9" max="9" width="2.7109375" style="12" customWidth="1"/>
    <col min="10" max="16384" width="8.85546875" style="21" hidden="1"/>
  </cols>
  <sheetData>
    <row r="1" spans="1:9">
      <c r="A1" s="19" t="s">
        <v>229</v>
      </c>
      <c r="B1" s="19"/>
      <c r="C1" s="31"/>
      <c r="D1" s="19"/>
      <c r="E1" s="31"/>
      <c r="F1" s="19"/>
      <c r="G1" s="19"/>
      <c r="H1" s="31" t="s">
        <v>899</v>
      </c>
      <c r="I1" s="20"/>
    </row>
    <row r="2" spans="1:9">
      <c r="A2" s="2"/>
      <c r="B2" s="2"/>
      <c r="C2" s="2"/>
      <c r="D2" s="2"/>
      <c r="E2" s="2"/>
      <c r="F2" s="2"/>
      <c r="G2" s="2"/>
      <c r="H2" s="2"/>
      <c r="I2" s="2"/>
    </row>
    <row r="3" spans="1:9">
      <c r="A3" s="73" t="s">
        <v>1157</v>
      </c>
      <c r="B3" s="74"/>
      <c r="C3" s="74"/>
      <c r="D3" s="74"/>
      <c r="E3" s="74"/>
      <c r="F3" s="74"/>
      <c r="G3" s="74"/>
      <c r="H3" s="74"/>
      <c r="I3" s="74"/>
    </row>
    <row r="4" spans="1:9" ht="15.75" thickBot="1">
      <c r="A4" s="2"/>
      <c r="B4" s="2"/>
      <c r="C4" s="2"/>
      <c r="D4" s="2"/>
      <c r="E4" s="2"/>
      <c r="F4" s="2"/>
      <c r="G4" s="2"/>
      <c r="H4" s="2"/>
      <c r="I4" s="2"/>
    </row>
    <row r="5" spans="1:9" ht="15.75" thickBot="1">
      <c r="A5" s="1246">
        <v>45107</v>
      </c>
      <c r="B5" s="1247"/>
      <c r="C5" s="627" t="s">
        <v>3</v>
      </c>
      <c r="D5" s="627" t="s">
        <v>4</v>
      </c>
      <c r="E5" s="627" t="s">
        <v>5</v>
      </c>
      <c r="F5" s="627" t="s">
        <v>130</v>
      </c>
      <c r="G5" s="627" t="s">
        <v>127</v>
      </c>
      <c r="H5" s="627" t="s">
        <v>128</v>
      </c>
      <c r="I5" s="2"/>
    </row>
    <row r="6" spans="1:9" s="399" customFormat="1" ht="15.75" customHeight="1" thickBot="1">
      <c r="A6" s="1248"/>
      <c r="B6" s="1249"/>
      <c r="C6" s="1241" t="s">
        <v>1380</v>
      </c>
      <c r="D6" s="1242"/>
      <c r="E6" s="1242"/>
      <c r="F6" s="1242"/>
      <c r="G6" s="1242"/>
      <c r="H6" s="1242"/>
      <c r="I6" s="293"/>
    </row>
    <row r="7" spans="1:9" s="399" customFormat="1" ht="28.5" customHeight="1" thickBot="1">
      <c r="A7" s="1248"/>
      <c r="B7" s="1249"/>
      <c r="C7" s="413" t="s">
        <v>284</v>
      </c>
      <c r="D7" s="413" t="s">
        <v>285</v>
      </c>
      <c r="E7" s="413" t="s">
        <v>286</v>
      </c>
      <c r="F7" s="413" t="s">
        <v>119</v>
      </c>
      <c r="G7" s="413" t="s">
        <v>120</v>
      </c>
      <c r="H7" s="413" t="s">
        <v>35</v>
      </c>
      <c r="I7" s="414"/>
    </row>
    <row r="8" spans="1:9" s="399" customFormat="1" ht="15.75" customHeight="1" thickBot="1">
      <c r="A8" s="1250"/>
      <c r="B8" s="1251"/>
      <c r="C8" s="401" t="s">
        <v>36</v>
      </c>
      <c r="D8" s="401" t="s">
        <v>36</v>
      </c>
      <c r="E8" s="401" t="s">
        <v>36</v>
      </c>
      <c r="F8" s="401" t="s">
        <v>36</v>
      </c>
      <c r="G8" s="401" t="s">
        <v>36</v>
      </c>
      <c r="H8" s="401" t="s">
        <v>36</v>
      </c>
      <c r="I8" s="414"/>
    </row>
    <row r="9" spans="1:9" s="399" customFormat="1" ht="27" customHeight="1" thickBot="1">
      <c r="A9" s="415">
        <v>1</v>
      </c>
      <c r="B9" s="416" t="s">
        <v>1378</v>
      </c>
      <c r="C9" s="417">
        <f>ROUND('[14]Template EU CR1-A'!D8,0)</f>
        <v>1258</v>
      </c>
      <c r="D9" s="417">
        <f>ROUND('[14]Template EU CR1-A'!E8,0)</f>
        <v>248</v>
      </c>
      <c r="E9" s="417">
        <f>ROUND('[14]Template EU CR1-A'!F8,0)</f>
        <v>1274</v>
      </c>
      <c r="F9" s="417">
        <f>ROUND('[14]Template EU CR1-A'!G8,0)</f>
        <v>7434</v>
      </c>
      <c r="G9" s="417">
        <f>ROUND('[14]Template EU CR1-A'!H8,0)</f>
        <v>0</v>
      </c>
      <c r="H9" s="420">
        <f>SUM(C9:G9)</f>
        <v>10214</v>
      </c>
      <c r="I9" s="293"/>
    </row>
    <row r="10" spans="1:9" s="399" customFormat="1" ht="17.25" customHeight="1" thickBot="1">
      <c r="A10" s="415">
        <v>2</v>
      </c>
      <c r="B10" s="416" t="s">
        <v>133</v>
      </c>
      <c r="C10" s="419">
        <f>'[14]Template EU CR1-A'!D9</f>
        <v>0</v>
      </c>
      <c r="D10" s="419">
        <f>'[14]Template EU CR1-A'!E9</f>
        <v>803.14311893678359</v>
      </c>
      <c r="E10" s="419">
        <f>'[14]Template EU CR1-A'!F9</f>
        <v>1766.8487391925635</v>
      </c>
      <c r="F10" s="419">
        <f>'[14]Template EU CR1-A'!G9</f>
        <v>602.18781513807971</v>
      </c>
      <c r="G10" s="419">
        <f>'[14]Template EU CR1-A'!H9</f>
        <v>3.1339999999999999</v>
      </c>
      <c r="H10" s="420">
        <f>'[14]Template EU CR1-A'!I9</f>
        <v>3175.3136732674266</v>
      </c>
      <c r="I10" s="293"/>
    </row>
    <row r="11" spans="1:9" s="399" customFormat="1" ht="15" customHeight="1" thickBot="1">
      <c r="A11" s="421">
        <v>3</v>
      </c>
      <c r="B11" s="422" t="s">
        <v>35</v>
      </c>
      <c r="C11" s="423">
        <f>SUM(C9:C10)</f>
        <v>1258</v>
      </c>
      <c r="D11" s="423">
        <f t="shared" ref="D11:H11" si="0">SUM(D9:D10)</f>
        <v>1051.1431189367836</v>
      </c>
      <c r="E11" s="423">
        <f t="shared" si="0"/>
        <v>3040.8487391925637</v>
      </c>
      <c r="F11" s="423">
        <f t="shared" si="0"/>
        <v>8036.1878151380797</v>
      </c>
      <c r="G11" s="423">
        <f t="shared" si="0"/>
        <v>3.1339999999999999</v>
      </c>
      <c r="H11" s="423">
        <f t="shared" si="0"/>
        <v>13389.313673267427</v>
      </c>
      <c r="I11" s="293"/>
    </row>
    <row r="12" spans="1:9" s="1244" customFormat="1" ht="13.5" customHeight="1">
      <c r="A12" s="1243"/>
    </row>
    <row r="13" spans="1:9" s="399" customFormat="1" ht="12.75" thickBot="1">
      <c r="A13" s="293"/>
      <c r="B13" s="293"/>
      <c r="C13" s="293"/>
      <c r="D13" s="293"/>
      <c r="E13" s="293"/>
      <c r="F13" s="293"/>
      <c r="G13" s="293"/>
      <c r="H13" s="293"/>
      <c r="I13" s="293"/>
    </row>
    <row r="14" spans="1:9" s="399" customFormat="1" ht="15.75" customHeight="1" thickBot="1">
      <c r="A14" s="1246">
        <v>44926</v>
      </c>
      <c r="B14" s="1247"/>
      <c r="C14" s="627" t="s">
        <v>3</v>
      </c>
      <c r="D14" s="627" t="s">
        <v>4</v>
      </c>
      <c r="E14" s="627" t="s">
        <v>5</v>
      </c>
      <c r="F14" s="627" t="s">
        <v>130</v>
      </c>
      <c r="G14" s="627" t="s">
        <v>127</v>
      </c>
      <c r="H14" s="627" t="s">
        <v>128</v>
      </c>
      <c r="I14" s="293"/>
    </row>
    <row r="15" spans="1:9" s="399" customFormat="1" ht="15.75" customHeight="1" thickBot="1">
      <c r="A15" s="1248"/>
      <c r="B15" s="1249"/>
      <c r="C15" s="1241" t="s">
        <v>1380</v>
      </c>
      <c r="D15" s="1242"/>
      <c r="E15" s="1242"/>
      <c r="F15" s="1242"/>
      <c r="G15" s="1242"/>
      <c r="H15" s="1242"/>
      <c r="I15" s="293"/>
    </row>
    <row r="16" spans="1:9" s="399" customFormat="1" ht="29.25" customHeight="1" thickBot="1">
      <c r="A16" s="1248"/>
      <c r="B16" s="1249"/>
      <c r="C16" s="413" t="s">
        <v>284</v>
      </c>
      <c r="D16" s="413" t="s">
        <v>285</v>
      </c>
      <c r="E16" s="413" t="s">
        <v>286</v>
      </c>
      <c r="F16" s="413" t="s">
        <v>119</v>
      </c>
      <c r="G16" s="413" t="s">
        <v>120</v>
      </c>
      <c r="H16" s="413" t="s">
        <v>35</v>
      </c>
      <c r="I16" s="414"/>
    </row>
    <row r="17" spans="1:9" s="399" customFormat="1" ht="15.75" customHeight="1" thickBot="1">
      <c r="A17" s="1250"/>
      <c r="B17" s="1251"/>
      <c r="C17" s="401" t="s">
        <v>36</v>
      </c>
      <c r="D17" s="401" t="s">
        <v>36</v>
      </c>
      <c r="E17" s="401" t="s">
        <v>36</v>
      </c>
      <c r="F17" s="401" t="s">
        <v>36</v>
      </c>
      <c r="G17" s="401" t="s">
        <v>36</v>
      </c>
      <c r="H17" s="401" t="s">
        <v>36</v>
      </c>
      <c r="I17" s="414"/>
    </row>
    <row r="18" spans="1:9" s="399" customFormat="1" ht="16.5" customHeight="1" thickBot="1">
      <c r="A18" s="415">
        <v>1</v>
      </c>
      <c r="B18" s="416" t="s">
        <v>1378</v>
      </c>
      <c r="C18" s="417">
        <v>1193</v>
      </c>
      <c r="D18" s="417">
        <v>277</v>
      </c>
      <c r="E18" s="417">
        <v>1368</v>
      </c>
      <c r="F18" s="417">
        <v>7301</v>
      </c>
      <c r="G18" s="417">
        <v>0</v>
      </c>
      <c r="H18" s="418">
        <v>10139</v>
      </c>
      <c r="I18" s="293"/>
    </row>
    <row r="19" spans="1:9" s="399" customFormat="1" ht="16.5" customHeight="1" thickBot="1">
      <c r="A19" s="415">
        <v>2</v>
      </c>
      <c r="B19" s="416" t="s">
        <v>133</v>
      </c>
      <c r="C19" s="419">
        <v>0</v>
      </c>
      <c r="D19" s="419">
        <v>432</v>
      </c>
      <c r="E19" s="419">
        <v>1787</v>
      </c>
      <c r="F19" s="419">
        <v>274</v>
      </c>
      <c r="G19" s="419">
        <v>9</v>
      </c>
      <c r="H19" s="424">
        <v>2502</v>
      </c>
      <c r="I19" s="293"/>
    </row>
    <row r="20" spans="1:9" s="399" customFormat="1" ht="17.25" customHeight="1" thickBot="1">
      <c r="A20" s="421">
        <v>3</v>
      </c>
      <c r="B20" s="422" t="s">
        <v>35</v>
      </c>
      <c r="C20" s="423">
        <v>1193</v>
      </c>
      <c r="D20" s="423">
        <v>709</v>
      </c>
      <c r="E20" s="423">
        <v>3155</v>
      </c>
      <c r="F20" s="423">
        <v>7575</v>
      </c>
      <c r="G20" s="423">
        <v>9</v>
      </c>
      <c r="H20" s="423">
        <v>12641</v>
      </c>
      <c r="I20" s="293"/>
    </row>
    <row r="21" spans="1:9" s="425" customFormat="1" ht="14.25" customHeight="1">
      <c r="A21" s="1245" t="s">
        <v>1379</v>
      </c>
      <c r="B21" s="1245"/>
      <c r="C21" s="1245"/>
      <c r="D21" s="1245"/>
      <c r="E21" s="1245"/>
      <c r="F21" s="1245"/>
      <c r="G21" s="1245"/>
      <c r="H21" s="1245"/>
    </row>
    <row r="22" spans="1:9" s="426" customFormat="1" ht="12">
      <c r="A22" s="12"/>
      <c r="B22" s="12"/>
      <c r="C22" s="12"/>
      <c r="D22" s="12"/>
      <c r="E22" s="12"/>
      <c r="F22" s="12"/>
      <c r="G22" s="12"/>
      <c r="H22" s="12"/>
      <c r="I22" s="12"/>
    </row>
    <row r="23" spans="1:9" s="20" customFormat="1" ht="24" customHeight="1">
      <c r="A23" s="11"/>
      <c r="B23" s="11"/>
      <c r="C23" s="11"/>
      <c r="D23" s="11"/>
      <c r="E23" s="11"/>
      <c r="F23" s="11"/>
      <c r="G23" s="11"/>
      <c r="H23" s="11"/>
      <c r="I23" s="11"/>
    </row>
    <row r="44" spans="1:1" hidden="1">
      <c r="A44" s="12" t="s">
        <v>1203</v>
      </c>
    </row>
  </sheetData>
  <sheetProtection algorithmName="SHA-512" hashValue="7FJ2WhGGpC8wIf36tHAlxm0sj+swjsa0EJxZG3X9ouhkP06rdigtlla7whJzJAdT9MScSkePyrCbNZEEyMAgNg==" saltValue="JS5+Ls5btwgjEwoiQxD5Pg==" spinCount="100000" sheet="1" objects="1" scenarios="1" selectLockedCells="1"/>
  <customSheetViews>
    <customSheetView guid="{37226721-D1D5-4398-9EDA-67E59F139E5C}">
      <selection activeCell="A7" sqref="A7"/>
      <pageMargins left="0.7" right="0.7" top="0.75" bottom="0.75" header="0.3" footer="0.3"/>
    </customSheetView>
    <customSheetView guid="{903BF3C7-8C98-4810-9C20-2AC37A2650A6}">
      <selection activeCell="A7" sqref="A7"/>
      <pageMargins left="0.7" right="0.7" top="0.75" bottom="0.75" header="0.3" footer="0.3"/>
    </customSheetView>
  </customSheetViews>
  <mergeCells count="6">
    <mergeCell ref="C6:H6"/>
    <mergeCell ref="C15:H15"/>
    <mergeCell ref="A12:XFD12"/>
    <mergeCell ref="A21:H21"/>
    <mergeCell ref="A5:B8"/>
    <mergeCell ref="A14:B17"/>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dimension ref="A1:H44"/>
  <sheetViews>
    <sheetView workbookViewId="0">
      <selection activeCell="A27" sqref="A27:H27"/>
    </sheetView>
  </sheetViews>
  <sheetFormatPr defaultColWidth="0" defaultRowHeight="15" zeroHeight="1"/>
  <cols>
    <col min="1" max="1" width="6.28515625" style="21" customWidth="1"/>
    <col min="2" max="2" width="30" style="245" customWidth="1"/>
    <col min="3" max="7" width="15.7109375" style="245" customWidth="1"/>
    <col min="8" max="8" width="2.7109375" style="245" customWidth="1"/>
    <col min="9" max="16384" width="9.140625" style="21" hidden="1"/>
  </cols>
  <sheetData>
    <row r="1" spans="1:8">
      <c r="A1" s="19" t="s">
        <v>229</v>
      </c>
      <c r="B1" s="19"/>
      <c r="C1" s="1136" t="s">
        <v>899</v>
      </c>
      <c r="D1" s="1252"/>
      <c r="E1" s="1252"/>
      <c r="F1" s="1252"/>
      <c r="G1" s="1252"/>
      <c r="H1" s="31"/>
    </row>
    <row r="2" spans="1:8">
      <c r="B2" s="2"/>
      <c r="C2" s="2"/>
      <c r="D2" s="2"/>
      <c r="E2" s="2"/>
      <c r="F2" s="2"/>
      <c r="G2" s="2"/>
      <c r="H2" s="2"/>
    </row>
    <row r="3" spans="1:8">
      <c r="A3" s="73" t="s">
        <v>1158</v>
      </c>
      <c r="B3" s="73"/>
      <c r="C3" s="74"/>
      <c r="D3" s="74"/>
      <c r="E3" s="74"/>
      <c r="F3" s="74"/>
      <c r="G3" s="74"/>
      <c r="H3" s="74"/>
    </row>
    <row r="4" spans="1:8" ht="15.75" thickBot="1">
      <c r="B4" s="2"/>
      <c r="C4" s="2"/>
      <c r="D4" s="2"/>
      <c r="E4" s="2"/>
      <c r="F4" s="2"/>
      <c r="G4" s="2"/>
      <c r="H4" s="2"/>
    </row>
    <row r="5" spans="1:8" ht="15.75" thickBot="1">
      <c r="A5" s="1246">
        <v>45107</v>
      </c>
      <c r="B5" s="1247"/>
      <c r="C5" s="631" t="s">
        <v>3</v>
      </c>
      <c r="D5" s="631" t="s">
        <v>4</v>
      </c>
      <c r="E5" s="631" t="s">
        <v>5</v>
      </c>
      <c r="F5" s="631" t="s">
        <v>130</v>
      </c>
      <c r="G5" s="631" t="s">
        <v>127</v>
      </c>
      <c r="H5" s="2"/>
    </row>
    <row r="6" spans="1:8" s="399" customFormat="1" ht="15.75" customHeight="1" thickBot="1">
      <c r="A6" s="1248"/>
      <c r="B6" s="1249"/>
      <c r="C6" s="1254" t="s">
        <v>1179</v>
      </c>
      <c r="D6" s="1256" t="s">
        <v>1180</v>
      </c>
      <c r="E6" s="396"/>
      <c r="F6" s="396"/>
      <c r="G6" s="397"/>
      <c r="H6" s="398"/>
    </row>
    <row r="7" spans="1:8" s="399" customFormat="1" ht="51" customHeight="1" thickBot="1">
      <c r="A7" s="1248"/>
      <c r="B7" s="1249"/>
      <c r="C7" s="1255"/>
      <c r="D7" s="1257"/>
      <c r="E7" s="400" t="s">
        <v>944</v>
      </c>
      <c r="F7" s="400" t="s">
        <v>945</v>
      </c>
      <c r="G7" s="400" t="s">
        <v>946</v>
      </c>
      <c r="H7" s="398"/>
    </row>
    <row r="8" spans="1:8" s="399" customFormat="1" ht="15.75" customHeight="1" thickBot="1">
      <c r="A8" s="1250"/>
      <c r="B8" s="1251"/>
      <c r="C8" s="401" t="s">
        <v>36</v>
      </c>
      <c r="D8" s="401" t="s">
        <v>36</v>
      </c>
      <c r="E8" s="401" t="s">
        <v>36</v>
      </c>
      <c r="F8" s="401" t="s">
        <v>36</v>
      </c>
      <c r="G8" s="401" t="s">
        <v>36</v>
      </c>
      <c r="H8" s="293"/>
    </row>
    <row r="9" spans="1:8" s="399" customFormat="1" ht="13.5" thickBot="1">
      <c r="A9" s="632">
        <v>1</v>
      </c>
      <c r="B9" s="402" t="s">
        <v>979</v>
      </c>
      <c r="C9" s="403">
        <f>ROUND('[15]EU CR3'!C6,0)</f>
        <v>10496</v>
      </c>
      <c r="D9" s="403">
        <f>ROUND('[15]EU CR3'!D6,0)</f>
        <v>8970</v>
      </c>
      <c r="E9" s="403">
        <f>ROUND('[15]EU CR3'!E6,0)</f>
        <v>8920</v>
      </c>
      <c r="F9" s="403">
        <f>ROUND('[15]EU CR3'!F6,0)</f>
        <v>50</v>
      </c>
      <c r="G9" s="403">
        <f>ROUND('[15]EU CR3'!G6,0)</f>
        <v>0</v>
      </c>
      <c r="H9" s="293"/>
    </row>
    <row r="10" spans="1:8" s="399" customFormat="1" ht="12.75" thickBot="1">
      <c r="A10" s="632">
        <v>2</v>
      </c>
      <c r="B10" s="404" t="s">
        <v>521</v>
      </c>
      <c r="C10" s="405">
        <f>ROUND('[15]EU CR3'!C7,0)</f>
        <v>3175</v>
      </c>
      <c r="D10" s="410">
        <f>ROUND('[15]EU CR3'!D7,0)</f>
        <v>0</v>
      </c>
      <c r="E10" s="410">
        <f>ROUND('[15]EU CR3'!E7,0)</f>
        <v>0</v>
      </c>
      <c r="F10" s="410">
        <f>ROUND('[15]EU CR3'!F7,0)</f>
        <v>0</v>
      </c>
      <c r="G10" s="410">
        <f>ROUND('[15]EU CR3'!G7,0)</f>
        <v>0</v>
      </c>
      <c r="H10" s="406"/>
    </row>
    <row r="11" spans="1:8" s="399" customFormat="1" ht="12.75" thickBot="1">
      <c r="A11" s="632">
        <v>3</v>
      </c>
      <c r="B11" s="407" t="s">
        <v>35</v>
      </c>
      <c r="C11" s="408">
        <f>SUM(C9:C10)</f>
        <v>13671</v>
      </c>
      <c r="D11" s="408">
        <f t="shared" ref="D11:G11" si="0">SUM(D9:D10)</f>
        <v>8970</v>
      </c>
      <c r="E11" s="408">
        <f t="shared" si="0"/>
        <v>8920</v>
      </c>
      <c r="F11" s="408">
        <f t="shared" si="0"/>
        <v>50</v>
      </c>
      <c r="G11" s="412">
        <f t="shared" si="0"/>
        <v>0</v>
      </c>
      <c r="H11" s="398"/>
    </row>
    <row r="12" spans="1:8" s="399" customFormat="1" ht="27.75" customHeight="1" thickBot="1">
      <c r="A12" s="632">
        <v>4</v>
      </c>
      <c r="B12" s="633" t="s">
        <v>1027</v>
      </c>
      <c r="C12" s="403">
        <f>ROUND('[15]EU CR3'!C9,0)</f>
        <v>9</v>
      </c>
      <c r="D12" s="403">
        <f>ROUND('[15]EU CR3'!D9,0)</f>
        <v>222</v>
      </c>
      <c r="E12" s="403">
        <f>ROUND('[15]EU CR3'!E9,0)</f>
        <v>221</v>
      </c>
      <c r="F12" s="403">
        <f>ROUND('[15]EU CR3'!F9,0)</f>
        <v>1</v>
      </c>
      <c r="G12" s="403">
        <f>ROUND('[15]EU CR3'!G9,0)</f>
        <v>0</v>
      </c>
      <c r="H12" s="398"/>
    </row>
    <row r="13" spans="1:8" s="399" customFormat="1" ht="12.75" thickBot="1">
      <c r="A13" s="632" t="s">
        <v>873</v>
      </c>
      <c r="B13" s="416" t="s">
        <v>522</v>
      </c>
      <c r="C13" s="867">
        <f>ROUND('[15]EU CR3'!C10,0)</f>
        <v>9</v>
      </c>
      <c r="D13" s="867">
        <f>ROUND('[15]EU CR3'!D10,0)</f>
        <v>222</v>
      </c>
      <c r="E13" s="868">
        <f>ROUND('[15]EU CR3'!E10,0)</f>
        <v>221</v>
      </c>
      <c r="F13" s="868">
        <f>ROUND('[15]EU CR3'!F10,0)</f>
        <v>1</v>
      </c>
      <c r="G13" s="868">
        <f>ROUND('[15]EU CR3'!G10,0)</f>
        <v>0</v>
      </c>
      <c r="H13" s="398"/>
    </row>
    <row r="14" spans="1:8" s="425" customFormat="1" ht="15" customHeight="1" thickBot="1">
      <c r="A14" s="1253"/>
      <c r="B14" s="1253"/>
      <c r="C14" s="1253"/>
      <c r="D14" s="1253"/>
      <c r="E14" s="1253"/>
      <c r="F14" s="1253"/>
      <c r="G14" s="1253"/>
    </row>
    <row r="15" spans="1:8" s="399" customFormat="1" ht="12.75" thickBot="1">
      <c r="B15" s="786"/>
      <c r="C15" s="293"/>
      <c r="D15" s="293"/>
      <c r="E15" s="293"/>
      <c r="F15" s="293"/>
      <c r="G15" s="293"/>
      <c r="H15" s="293"/>
    </row>
    <row r="16" spans="1:8" s="399" customFormat="1" ht="15.75" customHeight="1" thickBot="1">
      <c r="A16" s="1246">
        <v>44926</v>
      </c>
      <c r="B16" s="1247"/>
      <c r="C16" s="631" t="s">
        <v>3</v>
      </c>
      <c r="D16" s="631" t="s">
        <v>4</v>
      </c>
      <c r="E16" s="631" t="s">
        <v>5</v>
      </c>
      <c r="F16" s="631" t="s">
        <v>130</v>
      </c>
      <c r="G16" s="631" t="s">
        <v>127</v>
      </c>
      <c r="H16" s="293"/>
    </row>
    <row r="17" spans="1:8" s="399" customFormat="1" ht="15.75" customHeight="1" thickBot="1">
      <c r="A17" s="1248"/>
      <c r="B17" s="1249"/>
      <c r="C17" s="1254" t="s">
        <v>1179</v>
      </c>
      <c r="D17" s="1256" t="s">
        <v>1180</v>
      </c>
      <c r="E17" s="396"/>
      <c r="F17" s="396"/>
      <c r="G17" s="397"/>
      <c r="H17" s="293"/>
    </row>
    <row r="18" spans="1:8" s="399" customFormat="1" ht="48.75" customHeight="1" thickBot="1">
      <c r="A18" s="1248"/>
      <c r="B18" s="1249"/>
      <c r="C18" s="1255"/>
      <c r="D18" s="1257"/>
      <c r="E18" s="400" t="s">
        <v>944</v>
      </c>
      <c r="F18" s="400" t="s">
        <v>945</v>
      </c>
      <c r="G18" s="400" t="s">
        <v>946</v>
      </c>
      <c r="H18" s="293"/>
    </row>
    <row r="19" spans="1:8" s="399" customFormat="1" ht="15.75" customHeight="1" thickBot="1">
      <c r="A19" s="1248"/>
      <c r="B19" s="1249"/>
      <c r="C19" s="401" t="s">
        <v>36</v>
      </c>
      <c r="D19" s="401" t="s">
        <v>36</v>
      </c>
      <c r="E19" s="401" t="s">
        <v>36</v>
      </c>
      <c r="F19" s="401" t="s">
        <v>36</v>
      </c>
      <c r="G19" s="401" t="s">
        <v>36</v>
      </c>
      <c r="H19" s="293"/>
    </row>
    <row r="20" spans="1:8" s="399" customFormat="1" ht="13.5" thickBot="1">
      <c r="A20" s="632">
        <v>1</v>
      </c>
      <c r="B20" s="402" t="s">
        <v>979</v>
      </c>
      <c r="C20" s="409">
        <v>10582</v>
      </c>
      <c r="D20" s="409">
        <v>9037</v>
      </c>
      <c r="E20" s="409">
        <v>8984</v>
      </c>
      <c r="F20" s="409">
        <v>53</v>
      </c>
      <c r="G20" s="409">
        <v>0</v>
      </c>
      <c r="H20" s="293"/>
    </row>
    <row r="21" spans="1:8" s="399" customFormat="1" ht="12.75" thickBot="1">
      <c r="A21" s="632">
        <v>2</v>
      </c>
      <c r="B21" s="404" t="s">
        <v>1026</v>
      </c>
      <c r="C21" s="405">
        <v>2502</v>
      </c>
      <c r="D21" s="410">
        <v>0</v>
      </c>
      <c r="E21" s="410">
        <v>0</v>
      </c>
      <c r="F21" s="410">
        <v>0</v>
      </c>
      <c r="G21" s="410">
        <v>0</v>
      </c>
      <c r="H21" s="293"/>
    </row>
    <row r="22" spans="1:8" s="399" customFormat="1" ht="12.75" thickBot="1">
      <c r="A22" s="632">
        <v>3</v>
      </c>
      <c r="B22" s="411" t="s">
        <v>227</v>
      </c>
      <c r="C22" s="408">
        <v>13084</v>
      </c>
      <c r="D22" s="408">
        <v>9037</v>
      </c>
      <c r="E22" s="408">
        <v>8984</v>
      </c>
      <c r="F22" s="408">
        <v>53</v>
      </c>
      <c r="G22" s="412">
        <v>0</v>
      </c>
      <c r="H22" s="293"/>
    </row>
    <row r="23" spans="1:8" s="399" customFormat="1" ht="27" customHeight="1" thickBot="1">
      <c r="A23" s="632">
        <v>4</v>
      </c>
      <c r="B23" s="633" t="s">
        <v>1027</v>
      </c>
      <c r="C23" s="409">
        <v>10</v>
      </c>
      <c r="D23" s="409">
        <v>272</v>
      </c>
      <c r="E23" s="409">
        <v>270</v>
      </c>
      <c r="F23" s="409">
        <v>2</v>
      </c>
      <c r="G23" s="409">
        <v>0</v>
      </c>
      <c r="H23" s="293"/>
    </row>
    <row r="24" spans="1:8" s="399" customFormat="1" ht="15.75" customHeight="1" thickBot="1">
      <c r="A24" s="632" t="s">
        <v>873</v>
      </c>
      <c r="B24" s="1003" t="s">
        <v>522</v>
      </c>
      <c r="C24" s="409">
        <v>10</v>
      </c>
      <c r="D24" s="409">
        <v>272</v>
      </c>
      <c r="E24" s="409">
        <v>270</v>
      </c>
      <c r="F24" s="409">
        <v>2</v>
      </c>
      <c r="G24" s="409">
        <v>0</v>
      </c>
      <c r="H24" s="293"/>
    </row>
    <row r="25" spans="1:8" s="398" customFormat="1" ht="25.5" customHeight="1">
      <c r="A25" s="1253" t="s">
        <v>1381</v>
      </c>
      <c r="B25" s="1253"/>
      <c r="C25" s="1253"/>
      <c r="D25" s="1253"/>
      <c r="E25" s="1253"/>
      <c r="F25" s="1253"/>
      <c r="G25" s="1253"/>
    </row>
    <row r="26" spans="1:8">
      <c r="B26" s="12"/>
      <c r="C26" s="12"/>
      <c r="D26" s="12"/>
      <c r="E26" s="12"/>
      <c r="F26" s="12"/>
      <c r="G26" s="12"/>
      <c r="H26" s="12"/>
    </row>
    <row r="27" spans="1:8" ht="24" customHeight="1">
      <c r="A27" s="11"/>
      <c r="B27" s="11"/>
      <c r="C27" s="11"/>
      <c r="D27" s="11"/>
      <c r="E27" s="11"/>
      <c r="F27" s="11"/>
      <c r="G27" s="11"/>
      <c r="H27" s="11"/>
    </row>
    <row r="44" spans="1:1" hidden="1">
      <c r="A44" s="21" t="s">
        <v>1203</v>
      </c>
    </row>
  </sheetData>
  <sheetProtection algorithmName="SHA-512" hashValue="B/zFI2tJ7hi7DrlvDh08Uli+WJEJUGZiKjiybTfaOOp6U5hT5hCUw398U0TAT5M3AP0ngcCCCxPHiPSUwrj95Q==" saltValue="VUI9byS+a8ctJFKALQijPw==" spinCount="100000" sheet="1" objects="1" scenarios="1" selectLockedCells="1"/>
  <customSheetViews>
    <customSheetView guid="{37226721-D1D5-4398-9EDA-67E59F139E5C}">
      <selection activeCell="C7" sqref="C7"/>
      <pageMargins left="0.7" right="0.7" top="0.75" bottom="0.75" header="0.3" footer="0.3"/>
    </customSheetView>
    <customSheetView guid="{903BF3C7-8C98-4810-9C20-2AC37A2650A6}">
      <pageMargins left="0.7" right="0.7" top="0.75" bottom="0.75" header="0.3" footer="0.3"/>
    </customSheetView>
  </customSheetViews>
  <mergeCells count="9">
    <mergeCell ref="C1:G1"/>
    <mergeCell ref="A5:B8"/>
    <mergeCell ref="A16:B19"/>
    <mergeCell ref="A25:G25"/>
    <mergeCell ref="C6:C7"/>
    <mergeCell ref="D6:D7"/>
    <mergeCell ref="C17:C18"/>
    <mergeCell ref="D17:D18"/>
    <mergeCell ref="A14:G14"/>
  </mergeCells>
  <pageMargins left="0.7" right="0.7" top="0.75" bottom="0.75" header="0.3" footer="0.3"/>
  <pageSetup paperSize="9" scale="93"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9" tint="-0.249977111117893"/>
  </sheetPr>
  <dimension ref="A1:B44"/>
  <sheetViews>
    <sheetView topLeftCell="A2" workbookViewId="0">
      <selection activeCell="A21" sqref="A21:B21"/>
    </sheetView>
  </sheetViews>
  <sheetFormatPr defaultColWidth="0" defaultRowHeight="15" zeroHeight="1"/>
  <cols>
    <col min="1" max="1" width="134.140625" style="18" customWidth="1"/>
    <col min="2" max="2" width="2.7109375" style="189" customWidth="1"/>
    <col min="3" max="16384" width="8.140625" style="20" hidden="1"/>
  </cols>
  <sheetData>
    <row r="1" spans="1:2" s="21" customFormat="1" hidden="1">
      <c r="A1" s="1258" t="s">
        <v>1215</v>
      </c>
      <c r="B1" s="31"/>
    </row>
    <row r="2" spans="1:2" s="21" customFormat="1" ht="50.25" customHeight="1">
      <c r="A2" s="1259"/>
      <c r="B2" s="388"/>
    </row>
    <row r="3" spans="1:2" s="21" customFormat="1" ht="11.25" customHeight="1">
      <c r="A3" s="15"/>
      <c r="B3" s="187"/>
    </row>
    <row r="4" spans="1:2" s="21" customFormat="1" ht="38.25" customHeight="1">
      <c r="A4" s="822" t="s">
        <v>1458</v>
      </c>
      <c r="B4" s="389"/>
    </row>
    <row r="5" spans="1:2" s="21" customFormat="1" ht="5.25" customHeight="1">
      <c r="A5" s="822"/>
      <c r="B5" s="389"/>
    </row>
    <row r="6" spans="1:2" s="21" customFormat="1" ht="56.25">
      <c r="A6" s="822" t="s">
        <v>1182</v>
      </c>
      <c r="B6" s="187"/>
    </row>
    <row r="7" spans="1:2" s="21" customFormat="1" hidden="1">
      <c r="A7" s="389" t="s">
        <v>729</v>
      </c>
      <c r="B7" s="187"/>
    </row>
    <row r="8" spans="1:2" s="21" customFormat="1" hidden="1">
      <c r="A8" s="389" t="s">
        <v>730</v>
      </c>
      <c r="B8" s="187"/>
    </row>
    <row r="9" spans="1:2" s="21" customFormat="1" ht="6" customHeight="1">
      <c r="A9" s="822"/>
      <c r="B9" s="187"/>
    </row>
    <row r="10" spans="1:2" s="21" customFormat="1" ht="59.25" customHeight="1">
      <c r="A10" s="822" t="s">
        <v>1459</v>
      </c>
      <c r="B10" s="187"/>
    </row>
    <row r="11" spans="1:2" s="21" customFormat="1" ht="3" customHeight="1">
      <c r="A11" s="822"/>
      <c r="B11" s="187"/>
    </row>
    <row r="12" spans="1:2" s="21" customFormat="1" ht="37.5" customHeight="1">
      <c r="A12" s="822" t="s">
        <v>1521</v>
      </c>
      <c r="B12" s="187"/>
    </row>
    <row r="13" spans="1:2" s="21" customFormat="1" ht="24.75" customHeight="1">
      <c r="A13" s="822" t="s">
        <v>1522</v>
      </c>
      <c r="B13" s="187"/>
    </row>
    <row r="14" spans="1:2" s="21" customFormat="1" ht="21" customHeight="1">
      <c r="A14" s="822" t="s">
        <v>1523</v>
      </c>
      <c r="B14" s="187"/>
    </row>
    <row r="15" spans="1:2" s="21" customFormat="1" ht="20.25" customHeight="1">
      <c r="A15" s="822" t="s">
        <v>1524</v>
      </c>
      <c r="B15" s="187"/>
    </row>
    <row r="16" spans="1:2" s="1032" customFormat="1" ht="7.5" customHeight="1">
      <c r="A16" s="822"/>
      <c r="B16" s="187"/>
    </row>
    <row r="17" spans="1:2" s="1032" customFormat="1" ht="18.75" customHeight="1">
      <c r="A17" s="822" t="s">
        <v>1477</v>
      </c>
      <c r="B17" s="187"/>
    </row>
    <row r="18" spans="1:2" s="21" customFormat="1" ht="19.5" customHeight="1">
      <c r="A18" s="822" t="s">
        <v>1478</v>
      </c>
      <c r="B18" s="187"/>
    </row>
    <row r="19" spans="1:2" s="1030" customFormat="1" ht="21.75" customHeight="1">
      <c r="A19" s="822" t="s">
        <v>1479</v>
      </c>
      <c r="B19" s="187"/>
    </row>
    <row r="20" spans="1:2" s="21" customFormat="1" ht="13.5" customHeight="1">
      <c r="A20" s="822"/>
      <c r="B20" s="187"/>
    </row>
    <row r="21" spans="1:2" ht="23.25" customHeight="1">
      <c r="A21" s="346"/>
      <c r="B21" s="346"/>
    </row>
    <row r="22" spans="1:2" hidden="1">
      <c r="A22" s="390"/>
    </row>
    <row r="23" spans="1:2" hidden="1">
      <c r="A23" s="391"/>
    </row>
    <row r="24" spans="1:2" hidden="1">
      <c r="A24" s="391"/>
    </row>
    <row r="25" spans="1:2" hidden="1">
      <c r="A25" s="392"/>
    </row>
    <row r="27" spans="1:2" hidden="1">
      <c r="A27" s="393"/>
    </row>
    <row r="28" spans="1:2" hidden="1">
      <c r="A28" s="394"/>
    </row>
    <row r="29" spans="1:2" ht="18.75" hidden="1" customHeight="1">
      <c r="A29" s="394"/>
    </row>
    <row r="30" spans="1:2" ht="21.75" hidden="1" customHeight="1">
      <c r="A30" s="394"/>
    </row>
    <row r="31" spans="1:2" ht="36" hidden="1" customHeight="1">
      <c r="A31" s="394"/>
    </row>
    <row r="32" spans="1:2" ht="17.25" hidden="1" customHeight="1">
      <c r="A32" s="395"/>
    </row>
    <row r="44" spans="1:1" hidden="1">
      <c r="A44" s="18" t="s">
        <v>1203</v>
      </c>
    </row>
  </sheetData>
  <sheetProtection algorithmName="SHA-512" hashValue="UtJBv0Hs53tgQ9JfKyX8kI/6TVQVhX4dwRUJYOx8j/MIDxm7xkJ7WbNkneC45rnBO+Vq/3eIOypEFDLDgccBkw==" saltValue="S+zx3uhrc1QJDKB+3oXhfg==" spinCount="100000" sheet="1" objects="1" scenarios="1" selectLockedCells="1"/>
  <mergeCells count="1">
    <mergeCell ref="A1:A2"/>
  </mergeCells>
  <pageMargins left="0.7" right="0.7" top="0.75" bottom="0.75" header="0.3" footer="0.3"/>
  <pageSetup paperSize="9" scale="6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3"/>
  <dimension ref="A1:I52"/>
  <sheetViews>
    <sheetView topLeftCell="A29" workbookViewId="0">
      <selection activeCell="A52" sqref="A52:I52"/>
    </sheetView>
  </sheetViews>
  <sheetFormatPr defaultColWidth="0" defaultRowHeight="15" zeroHeight="1"/>
  <cols>
    <col min="1" max="1" width="7.85546875" style="105" customWidth="1"/>
    <col min="2" max="2" width="36.42578125" style="15" customWidth="1"/>
    <col min="3" max="7" width="14.7109375" style="15" customWidth="1"/>
    <col min="8" max="8" width="18.7109375" style="15" customWidth="1"/>
    <col min="9" max="9" width="2.7109375" style="12" customWidth="1"/>
    <col min="10" max="16384" width="2.7109375" style="21" hidden="1"/>
  </cols>
  <sheetData>
    <row r="1" spans="1:9">
      <c r="A1" s="19" t="s">
        <v>924</v>
      </c>
      <c r="B1" s="19"/>
      <c r="C1" s="19"/>
      <c r="D1" s="31"/>
      <c r="E1" s="19"/>
      <c r="F1" s="31"/>
      <c r="G1" s="19"/>
      <c r="H1" s="31" t="s">
        <v>899</v>
      </c>
      <c r="I1" s="20"/>
    </row>
    <row r="2" spans="1:9">
      <c r="A2" s="102"/>
      <c r="B2" s="2"/>
      <c r="C2" s="2"/>
      <c r="D2" s="2"/>
      <c r="E2" s="2"/>
      <c r="F2" s="2"/>
      <c r="G2" s="2"/>
      <c r="H2" s="2"/>
      <c r="I2" s="2"/>
    </row>
    <row r="3" spans="1:9" ht="15.75">
      <c r="A3" s="73" t="s">
        <v>983</v>
      </c>
      <c r="B3" s="243"/>
      <c r="C3" s="74"/>
      <c r="D3" s="74"/>
      <c r="E3" s="74"/>
      <c r="F3" s="74"/>
      <c r="G3" s="74"/>
      <c r="H3" s="74"/>
      <c r="I3" s="74"/>
    </row>
    <row r="4" spans="1:9" ht="15.75" thickBot="1">
      <c r="A4" s="102"/>
      <c r="B4" s="2"/>
      <c r="C4" s="2"/>
      <c r="D4" s="2"/>
      <c r="E4" s="2"/>
      <c r="F4" s="2"/>
      <c r="G4" s="2"/>
      <c r="H4" s="2"/>
      <c r="I4" s="2"/>
    </row>
    <row r="5" spans="1:9" ht="15.75" thickBot="1">
      <c r="A5" s="1268">
        <v>45107</v>
      </c>
      <c r="B5" s="1269"/>
      <c r="C5" s="634" t="s">
        <v>3</v>
      </c>
      <c r="D5" s="634" t="s">
        <v>4</v>
      </c>
      <c r="E5" s="634" t="s">
        <v>5</v>
      </c>
      <c r="F5" s="634" t="s">
        <v>130</v>
      </c>
      <c r="G5" s="634" t="s">
        <v>127</v>
      </c>
      <c r="H5" s="634" t="s">
        <v>128</v>
      </c>
      <c r="I5" s="2"/>
    </row>
    <row r="6" spans="1:9" ht="28.9" customHeight="1" thickBot="1">
      <c r="A6" s="1270"/>
      <c r="B6" s="1271"/>
      <c r="C6" s="1262" t="s">
        <v>533</v>
      </c>
      <c r="D6" s="1263"/>
      <c r="E6" s="1260" t="s">
        <v>534</v>
      </c>
      <c r="F6" s="1263"/>
      <c r="G6" s="1260" t="s">
        <v>535</v>
      </c>
      <c r="H6" s="1263"/>
    </row>
    <row r="7" spans="1:9" ht="32.25" thickBot="1">
      <c r="A7" s="1270"/>
      <c r="B7" s="1271"/>
      <c r="C7" s="628" t="s">
        <v>536</v>
      </c>
      <c r="D7" s="56" t="s">
        <v>146</v>
      </c>
      <c r="E7" s="56" t="s">
        <v>536</v>
      </c>
      <c r="F7" s="56" t="s">
        <v>146</v>
      </c>
      <c r="G7" s="56" t="s">
        <v>56</v>
      </c>
      <c r="H7" s="56" t="s">
        <v>984</v>
      </c>
    </row>
    <row r="8" spans="1:9" ht="15.75" thickBot="1">
      <c r="A8" s="1266"/>
      <c r="B8" s="1267"/>
      <c r="C8" s="628" t="s">
        <v>3</v>
      </c>
      <c r="D8" s="56" t="s">
        <v>4</v>
      </c>
      <c r="E8" s="56" t="s">
        <v>5</v>
      </c>
      <c r="F8" s="56" t="s">
        <v>130</v>
      </c>
      <c r="G8" s="56" t="s">
        <v>127</v>
      </c>
      <c r="H8" s="56" t="s">
        <v>128</v>
      </c>
    </row>
    <row r="9" spans="1:9" ht="15.75" thickBot="1">
      <c r="A9" s="1266" t="s">
        <v>103</v>
      </c>
      <c r="B9" s="1267"/>
      <c r="C9" s="114" t="s">
        <v>36</v>
      </c>
      <c r="D9" s="114" t="s">
        <v>36</v>
      </c>
      <c r="E9" s="114" t="s">
        <v>36</v>
      </c>
      <c r="F9" s="114" t="s">
        <v>36</v>
      </c>
      <c r="G9" s="114" t="s">
        <v>36</v>
      </c>
      <c r="H9" s="383" t="s">
        <v>976</v>
      </c>
    </row>
    <row r="10" spans="1:9" ht="15.75" thickBot="1">
      <c r="A10" s="36">
        <v>1</v>
      </c>
      <c r="B10" s="46" t="s">
        <v>58</v>
      </c>
      <c r="C10" s="228">
        <f>'[1]EU CR4'!C10</f>
        <v>10703</v>
      </c>
      <c r="D10" s="228">
        <f>'[1]EU CR4'!D10</f>
        <v>0</v>
      </c>
      <c r="E10" s="228">
        <f>'[1]EU CR4'!E10</f>
        <v>10818</v>
      </c>
      <c r="F10" s="228">
        <f>'[1]EU CR4'!F10</f>
        <v>0</v>
      </c>
      <c r="G10" s="228">
        <f>'[1]EU CR4'!G10</f>
        <v>256</v>
      </c>
      <c r="H10" s="810">
        <f>'[1]EU CR4'!H10</f>
        <v>2.36</v>
      </c>
    </row>
    <row r="11" spans="1:9" ht="15.75" thickBot="1">
      <c r="A11" s="313">
        <v>2</v>
      </c>
      <c r="B11" s="320" t="s">
        <v>221</v>
      </c>
      <c r="C11" s="228">
        <f>'[1]EU CR4'!C11</f>
        <v>178</v>
      </c>
      <c r="D11" s="228">
        <f>'[1]EU CR4'!D11</f>
        <v>8</v>
      </c>
      <c r="E11" s="228">
        <f>'[1]EU CR4'!E11</f>
        <v>136</v>
      </c>
      <c r="F11" s="228">
        <f>'[1]EU CR4'!F11</f>
        <v>0</v>
      </c>
      <c r="G11" s="228">
        <f>'[1]EU CR4'!G11</f>
        <v>3</v>
      </c>
      <c r="H11" s="1047">
        <f>'[1]EU CR4'!H11</f>
        <v>2.3199999999999998</v>
      </c>
    </row>
    <row r="12" spans="1:9" ht="15.75" thickBot="1">
      <c r="A12" s="313">
        <v>3</v>
      </c>
      <c r="B12" s="320" t="s">
        <v>107</v>
      </c>
      <c r="C12" s="228">
        <f>'[1]EU CR4'!C12</f>
        <v>228</v>
      </c>
      <c r="D12" s="228">
        <f>'[1]EU CR4'!D12</f>
        <v>5</v>
      </c>
      <c r="E12" s="228">
        <f>'[1]EU CR4'!E12</f>
        <v>218</v>
      </c>
      <c r="F12" s="228">
        <f>'[1]EU CR4'!F12</f>
        <v>2</v>
      </c>
      <c r="G12" s="228">
        <f>'[1]EU CR4'!G12</f>
        <v>2</v>
      </c>
      <c r="H12" s="810">
        <f>'[1]EU CR4'!H12</f>
        <v>1.07</v>
      </c>
    </row>
    <row r="13" spans="1:9" ht="15.75" thickBot="1">
      <c r="A13" s="313">
        <v>4</v>
      </c>
      <c r="B13" s="320" t="s">
        <v>108</v>
      </c>
      <c r="C13" s="228">
        <f>'[1]EU CR4'!C13</f>
        <v>282</v>
      </c>
      <c r="D13" s="228">
        <f>'[1]EU CR4'!D13</f>
        <v>0</v>
      </c>
      <c r="E13" s="228">
        <f>'[1]EU CR4'!E13</f>
        <v>310</v>
      </c>
      <c r="F13" s="228">
        <f>'[1]EU CR4'!F13</f>
        <v>0</v>
      </c>
      <c r="G13" s="228">
        <f>'[1]EU CR4'!G13</f>
        <v>0</v>
      </c>
      <c r="H13" s="228">
        <f>'[1]EU CR4'!H13</f>
        <v>0</v>
      </c>
    </row>
    <row r="14" spans="1:9" ht="15.75" thickBot="1">
      <c r="A14" s="313">
        <v>5</v>
      </c>
      <c r="B14" s="320" t="s">
        <v>109</v>
      </c>
      <c r="C14" s="228">
        <f>'[1]EU CR4'!C14</f>
        <v>125</v>
      </c>
      <c r="D14" s="228">
        <f>'[1]EU CR4'!D14</f>
        <v>0</v>
      </c>
      <c r="E14" s="228">
        <f>'[1]EU CR4'!E14</f>
        <v>125</v>
      </c>
      <c r="F14" s="228">
        <f>'[1]EU CR4'!F14</f>
        <v>0</v>
      </c>
      <c r="G14" s="228">
        <f>'[1]EU CR4'!G14</f>
        <v>0</v>
      </c>
      <c r="H14" s="228">
        <f>'[1]EU CR4'!H14</f>
        <v>0</v>
      </c>
    </row>
    <row r="15" spans="1:9" ht="15.75" thickBot="1">
      <c r="A15" s="313">
        <v>6</v>
      </c>
      <c r="B15" s="320" t="s">
        <v>59</v>
      </c>
      <c r="C15" s="228">
        <f>'[1]EU CR4'!C15</f>
        <v>1036</v>
      </c>
      <c r="D15" s="228">
        <f>'[1]EU CR4'!D15</f>
        <v>73</v>
      </c>
      <c r="E15" s="228">
        <f>'[1]EU CR4'!E15</f>
        <v>961</v>
      </c>
      <c r="F15" s="228">
        <f>'[1]EU CR4'!F15</f>
        <v>32</v>
      </c>
      <c r="G15" s="228">
        <f>'[1]EU CR4'!G15</f>
        <v>339</v>
      </c>
      <c r="H15" s="810">
        <f>'[1]EU CR4'!H15</f>
        <v>34.17</v>
      </c>
    </row>
    <row r="16" spans="1:9" ht="15.75" thickBot="1">
      <c r="A16" s="313">
        <v>7</v>
      </c>
      <c r="B16" s="320" t="s">
        <v>60</v>
      </c>
      <c r="C16" s="228">
        <f>'[1]EU CR4'!C16</f>
        <v>3703</v>
      </c>
      <c r="D16" s="228">
        <f>'[1]EU CR4'!D16</f>
        <v>1218</v>
      </c>
      <c r="E16" s="228">
        <f>'[1]EU CR4'!E16</f>
        <v>3432</v>
      </c>
      <c r="F16" s="228">
        <f>'[1]EU CR4'!F16</f>
        <v>318</v>
      </c>
      <c r="G16" s="228">
        <f>'[1]EU CR4'!G16</f>
        <v>3283</v>
      </c>
      <c r="H16" s="810">
        <f>'[1]EU CR4'!H16</f>
        <v>87.56</v>
      </c>
    </row>
    <row r="17" spans="1:9" ht="15.75" thickBot="1">
      <c r="A17" s="313">
        <v>8</v>
      </c>
      <c r="B17" s="320" t="s">
        <v>61</v>
      </c>
      <c r="C17" s="228">
        <f>'[1]EU CR4'!C17</f>
        <v>1668</v>
      </c>
      <c r="D17" s="228">
        <f>'[1]EU CR4'!D17</f>
        <v>872</v>
      </c>
      <c r="E17" s="228">
        <f>'[1]EU CR4'!E17</f>
        <v>1333</v>
      </c>
      <c r="F17" s="228">
        <f>'[1]EU CR4'!F17</f>
        <v>89</v>
      </c>
      <c r="G17" s="228">
        <f>'[1]EU CR4'!G17</f>
        <v>1003</v>
      </c>
      <c r="H17" s="810">
        <f>'[1]EU CR4'!H17</f>
        <v>70.489999999999995</v>
      </c>
    </row>
    <row r="18" spans="1:9" ht="21.75" thickBot="1">
      <c r="A18" s="313">
        <v>9</v>
      </c>
      <c r="B18" s="320" t="s">
        <v>62</v>
      </c>
      <c r="C18" s="228">
        <f>'[1]EU CR4'!C18</f>
        <v>3834</v>
      </c>
      <c r="D18" s="228">
        <f>'[1]EU CR4'!D18</f>
        <v>338</v>
      </c>
      <c r="E18" s="228">
        <f>'[1]EU CR4'!E18</f>
        <v>3834</v>
      </c>
      <c r="F18" s="228">
        <f>'[1]EU CR4'!F18</f>
        <v>73</v>
      </c>
      <c r="G18" s="228">
        <f>'[1]EU CR4'!G18</f>
        <v>1411</v>
      </c>
      <c r="H18" s="810">
        <f>'[1]EU CR4'!H18</f>
        <v>36.130000000000003</v>
      </c>
    </row>
    <row r="19" spans="1:9" ht="15.75" thickBot="1">
      <c r="A19" s="313">
        <v>10</v>
      </c>
      <c r="B19" s="320" t="s">
        <v>79</v>
      </c>
      <c r="C19" s="228">
        <f>'[1]EU CR4'!C19</f>
        <v>215</v>
      </c>
      <c r="D19" s="228">
        <f>'[1]EU CR4'!D19</f>
        <v>22</v>
      </c>
      <c r="E19" s="228">
        <f>'[1]EU CR4'!E19</f>
        <v>213</v>
      </c>
      <c r="F19" s="228">
        <f>'[1]EU CR4'!F19</f>
        <v>3</v>
      </c>
      <c r="G19" s="228">
        <f>'[1]EU CR4'!G19</f>
        <v>223</v>
      </c>
      <c r="H19" s="810">
        <f>'[1]EU CR4'!H19</f>
        <v>103.24</v>
      </c>
    </row>
    <row r="20" spans="1:9" ht="21.75" thickBot="1">
      <c r="A20" s="313">
        <v>11</v>
      </c>
      <c r="B20" s="320" t="s">
        <v>537</v>
      </c>
      <c r="C20" s="228">
        <f>'[1]EU CR4'!C20</f>
        <v>693</v>
      </c>
      <c r="D20" s="228">
        <f>'[1]EU CR4'!D20</f>
        <v>130</v>
      </c>
      <c r="E20" s="228">
        <f>'[1]EU CR4'!E20</f>
        <v>626</v>
      </c>
      <c r="F20" s="228">
        <f>'[1]EU CR4'!F20</f>
        <v>42</v>
      </c>
      <c r="G20" s="228">
        <f>'[1]EU CR4'!G20</f>
        <v>1002</v>
      </c>
      <c r="H20" s="810">
        <f>'[1]EU CR4'!H20</f>
        <v>150</v>
      </c>
    </row>
    <row r="21" spans="1:9" ht="15.75" thickBot="1">
      <c r="A21" s="313">
        <v>12</v>
      </c>
      <c r="B21" s="320" t="s">
        <v>63</v>
      </c>
      <c r="C21" s="228">
        <f>'[1]EU CR4'!C21</f>
        <v>269</v>
      </c>
      <c r="D21" s="228">
        <f>'[1]EU CR4'!D21</f>
        <v>0</v>
      </c>
      <c r="E21" s="228">
        <f>'[1]EU CR4'!E21</f>
        <v>269</v>
      </c>
      <c r="F21" s="228">
        <f>'[1]EU CR4'!F21</f>
        <v>0</v>
      </c>
      <c r="G21" s="228">
        <f>'[1]EU CR4'!G21</f>
        <v>27</v>
      </c>
      <c r="H21" s="810">
        <f>'[1]EU CR4'!H21</f>
        <v>10</v>
      </c>
    </row>
    <row r="22" spans="1:9" ht="21.75" thickBot="1">
      <c r="A22" s="313">
        <v>13</v>
      </c>
      <c r="B22" s="320" t="s">
        <v>269</v>
      </c>
      <c r="C22" s="228">
        <f>'[1]EU CR4'!C22</f>
        <v>0</v>
      </c>
      <c r="D22" s="228">
        <f>'[1]EU CR4'!D22</f>
        <v>0</v>
      </c>
      <c r="E22" s="228">
        <f>'[1]EU CR4'!E22</f>
        <v>0</v>
      </c>
      <c r="F22" s="228">
        <f>'[1]EU CR4'!F22</f>
        <v>0</v>
      </c>
      <c r="G22" s="228">
        <f>'[1]EU CR4'!G22</f>
        <v>0</v>
      </c>
      <c r="H22" s="228">
        <f>'[1]EU CR4'!H22</f>
        <v>0</v>
      </c>
    </row>
    <row r="23" spans="1:9" ht="15.75" thickBot="1">
      <c r="A23" s="313">
        <v>14</v>
      </c>
      <c r="B23" s="320" t="s">
        <v>538</v>
      </c>
      <c r="C23" s="228">
        <f>'[1]EU CR4'!C23</f>
        <v>3</v>
      </c>
      <c r="D23" s="228">
        <f>'[1]EU CR4'!D23</f>
        <v>0</v>
      </c>
      <c r="E23" s="228">
        <f>'[1]EU CR4'!E23</f>
        <v>3</v>
      </c>
      <c r="F23" s="228">
        <f>'[1]EU CR4'!F23</f>
        <v>0</v>
      </c>
      <c r="G23" s="228">
        <f>'[1]EU CR4'!G23</f>
        <v>2</v>
      </c>
      <c r="H23" s="810">
        <f>'[1]EU CR4'!H23</f>
        <v>75.099999999999994</v>
      </c>
    </row>
    <row r="24" spans="1:9" ht="15.75" thickBot="1">
      <c r="A24" s="313">
        <v>15</v>
      </c>
      <c r="B24" s="320" t="s">
        <v>28</v>
      </c>
      <c r="C24" s="228">
        <f>'[1]EU CR4'!C24</f>
        <v>29</v>
      </c>
      <c r="D24" s="228">
        <f>'[1]EU CR4'!D24</f>
        <v>0</v>
      </c>
      <c r="E24" s="228">
        <f>'[1]EU CR4'!E24</f>
        <v>29</v>
      </c>
      <c r="F24" s="228">
        <f>'[1]EU CR4'!F24</f>
        <v>0</v>
      </c>
      <c r="G24" s="228">
        <f>'[1]EU CR4'!G24</f>
        <v>63</v>
      </c>
      <c r="H24" s="810">
        <f>'[1]EU CR4'!H24</f>
        <v>218.18</v>
      </c>
    </row>
    <row r="25" spans="1:9" ht="15.75" thickBot="1">
      <c r="A25" s="313">
        <v>16</v>
      </c>
      <c r="B25" s="320" t="s">
        <v>64</v>
      </c>
      <c r="C25" s="351">
        <f>'[1]EU CR4'!C25</f>
        <v>1752</v>
      </c>
      <c r="D25" s="351">
        <f>'[1]EU CR4'!D25</f>
        <v>0</v>
      </c>
      <c r="E25" s="351">
        <f>'[1]EU CR4'!E25</f>
        <v>1752</v>
      </c>
      <c r="F25" s="351">
        <f>'[1]EU CR4'!F25</f>
        <v>0</v>
      </c>
      <c r="G25" s="351">
        <f>'[1]EU CR4'!G25</f>
        <v>1613</v>
      </c>
      <c r="H25" s="811">
        <f>'[1]EU CR4'!H25</f>
        <v>92.04</v>
      </c>
    </row>
    <row r="26" spans="1:9" ht="15.75" thickBot="1">
      <c r="A26" s="56">
        <v>17</v>
      </c>
      <c r="B26" s="352" t="s">
        <v>35</v>
      </c>
      <c r="C26" s="384">
        <f>'[1]EU CR4'!C26</f>
        <v>24717</v>
      </c>
      <c r="D26" s="384">
        <f>'[1]EU CR4'!D26</f>
        <v>2667</v>
      </c>
      <c r="E26" s="384">
        <f>'[1]EU CR4'!E26</f>
        <v>24059</v>
      </c>
      <c r="F26" s="384">
        <f>'[1]EU CR4'!F26</f>
        <v>559</v>
      </c>
      <c r="G26" s="384">
        <f>'[1]EU CR4'!G26</f>
        <v>9227</v>
      </c>
      <c r="H26" s="847">
        <f>'[1]EU CR4'!H26</f>
        <v>37.480705175075144</v>
      </c>
    </row>
    <row r="27" spans="1:9">
      <c r="A27" s="803"/>
      <c r="B27" s="804"/>
      <c r="C27" s="804"/>
      <c r="D27" s="804"/>
      <c r="E27" s="804"/>
      <c r="F27" s="804"/>
      <c r="G27" s="804"/>
      <c r="H27" s="804"/>
      <c r="I27" s="805"/>
    </row>
    <row r="28" spans="1:9" ht="15.75" thickBot="1">
      <c r="A28" s="806"/>
      <c r="B28" s="807"/>
      <c r="C28" s="807"/>
      <c r="D28" s="807"/>
      <c r="E28" s="807"/>
      <c r="F28" s="807"/>
      <c r="G28" s="807"/>
      <c r="H28" s="807"/>
      <c r="I28" s="808"/>
    </row>
    <row r="29" spans="1:9" ht="15.75" thickBot="1">
      <c r="A29" s="1268">
        <v>44926</v>
      </c>
      <c r="B29" s="1269"/>
      <c r="C29" s="634" t="s">
        <v>3</v>
      </c>
      <c r="D29" s="634" t="s">
        <v>4</v>
      </c>
      <c r="E29" s="634" t="s">
        <v>5</v>
      </c>
      <c r="F29" s="634" t="s">
        <v>130</v>
      </c>
      <c r="G29" s="634" t="s">
        <v>127</v>
      </c>
      <c r="H29" s="634" t="s">
        <v>128</v>
      </c>
    </row>
    <row r="30" spans="1:9" ht="22.5" customHeight="1" thickBot="1">
      <c r="A30" s="1270"/>
      <c r="B30" s="1271"/>
      <c r="C30" s="1260" t="s">
        <v>223</v>
      </c>
      <c r="D30" s="1261"/>
      <c r="E30" s="1260" t="s">
        <v>224</v>
      </c>
      <c r="F30" s="1261"/>
      <c r="G30" s="1260" t="s">
        <v>225</v>
      </c>
      <c r="H30" s="1261"/>
    </row>
    <row r="31" spans="1:9" ht="32.25" thickBot="1">
      <c r="A31" s="1270"/>
      <c r="B31" s="1271"/>
      <c r="C31" s="56" t="s">
        <v>536</v>
      </c>
      <c r="D31" s="56" t="s">
        <v>146</v>
      </c>
      <c r="E31" s="56" t="s">
        <v>536</v>
      </c>
      <c r="F31" s="56" t="s">
        <v>146</v>
      </c>
      <c r="G31" s="385" t="s">
        <v>56</v>
      </c>
      <c r="H31" s="385" t="s">
        <v>226</v>
      </c>
    </row>
    <row r="32" spans="1:9" ht="15.75" thickBot="1">
      <c r="A32" s="1266"/>
      <c r="B32" s="1267"/>
      <c r="C32" s="56" t="s">
        <v>3</v>
      </c>
      <c r="D32" s="56" t="s">
        <v>4</v>
      </c>
      <c r="E32" s="56" t="s">
        <v>5</v>
      </c>
      <c r="F32" s="56" t="s">
        <v>130</v>
      </c>
      <c r="G32" s="56" t="s">
        <v>127</v>
      </c>
      <c r="H32" s="56" t="s">
        <v>128</v>
      </c>
    </row>
    <row r="33" spans="1:8" ht="15.75" thickBot="1">
      <c r="A33" s="1264" t="s">
        <v>103</v>
      </c>
      <c r="B33" s="1265"/>
      <c r="C33" s="114" t="s">
        <v>36</v>
      </c>
      <c r="D33" s="114" t="s">
        <v>36</v>
      </c>
      <c r="E33" s="114" t="s">
        <v>36</v>
      </c>
      <c r="F33" s="114" t="s">
        <v>36</v>
      </c>
      <c r="G33" s="114" t="s">
        <v>36</v>
      </c>
      <c r="H33" s="383" t="s">
        <v>976</v>
      </c>
    </row>
    <row r="34" spans="1:8" ht="15.75" thickBot="1">
      <c r="A34" s="36">
        <v>1</v>
      </c>
      <c r="B34" s="46" t="s">
        <v>58</v>
      </c>
      <c r="C34" s="643">
        <v>10932</v>
      </c>
      <c r="D34" s="644">
        <v>0</v>
      </c>
      <c r="E34" s="643">
        <v>11022</v>
      </c>
      <c r="F34" s="644">
        <v>0</v>
      </c>
      <c r="G34" s="643">
        <v>244</v>
      </c>
      <c r="H34" s="645">
        <v>2.2159024550965709</v>
      </c>
    </row>
    <row r="35" spans="1:8" ht="15.75" thickBot="1">
      <c r="A35" s="313">
        <v>2</v>
      </c>
      <c r="B35" s="320" t="s">
        <v>221</v>
      </c>
      <c r="C35" s="643">
        <v>148</v>
      </c>
      <c r="D35" s="643">
        <v>11</v>
      </c>
      <c r="E35" s="643">
        <v>108</v>
      </c>
      <c r="F35" s="644">
        <v>0</v>
      </c>
      <c r="G35" s="644">
        <v>2</v>
      </c>
      <c r="H35" s="645">
        <v>1.4370916522549491</v>
      </c>
    </row>
    <row r="36" spans="1:8" ht="15.75" thickBot="1">
      <c r="A36" s="313">
        <v>3</v>
      </c>
      <c r="B36" s="320" t="s">
        <v>107</v>
      </c>
      <c r="C36" s="643">
        <v>187</v>
      </c>
      <c r="D36" s="643">
        <v>5</v>
      </c>
      <c r="E36" s="643">
        <v>179</v>
      </c>
      <c r="F36" s="644">
        <v>2</v>
      </c>
      <c r="G36" s="644">
        <v>4</v>
      </c>
      <c r="H36" s="645">
        <v>2.3964631149713296</v>
      </c>
    </row>
    <row r="37" spans="1:8" ht="15.75" thickBot="1">
      <c r="A37" s="313">
        <v>4</v>
      </c>
      <c r="B37" s="320" t="s">
        <v>108</v>
      </c>
      <c r="C37" s="643">
        <v>169</v>
      </c>
      <c r="D37" s="644">
        <v>0</v>
      </c>
      <c r="E37" s="643">
        <v>206</v>
      </c>
      <c r="F37" s="644">
        <v>0</v>
      </c>
      <c r="G37" s="644">
        <v>0</v>
      </c>
      <c r="H37" s="644">
        <v>0</v>
      </c>
    </row>
    <row r="38" spans="1:8" ht="15.75" thickBot="1">
      <c r="A38" s="313">
        <v>5</v>
      </c>
      <c r="B38" s="320" t="s">
        <v>109</v>
      </c>
      <c r="C38" s="643">
        <v>125</v>
      </c>
      <c r="D38" s="644">
        <v>0</v>
      </c>
      <c r="E38" s="643">
        <v>125</v>
      </c>
      <c r="F38" s="644">
        <v>0</v>
      </c>
      <c r="G38" s="644">
        <v>0</v>
      </c>
      <c r="H38" s="644">
        <v>0</v>
      </c>
    </row>
    <row r="39" spans="1:8" ht="15.75" thickBot="1">
      <c r="A39" s="313">
        <v>6</v>
      </c>
      <c r="B39" s="320" t="s">
        <v>59</v>
      </c>
      <c r="C39" s="643">
        <v>759</v>
      </c>
      <c r="D39" s="643">
        <v>62</v>
      </c>
      <c r="E39" s="643">
        <v>710</v>
      </c>
      <c r="F39" s="643">
        <v>33</v>
      </c>
      <c r="G39" s="643">
        <v>270</v>
      </c>
      <c r="H39" s="645">
        <v>36.343524415665165</v>
      </c>
    </row>
    <row r="40" spans="1:8" ht="15.75" thickBot="1">
      <c r="A40" s="313">
        <v>7</v>
      </c>
      <c r="B40" s="320" t="s">
        <v>60</v>
      </c>
      <c r="C40" s="643">
        <v>3608</v>
      </c>
      <c r="D40" s="643">
        <v>1084</v>
      </c>
      <c r="E40" s="643">
        <v>3354</v>
      </c>
      <c r="F40" s="643">
        <v>242</v>
      </c>
      <c r="G40" s="643">
        <v>3114</v>
      </c>
      <c r="H40" s="645">
        <v>86.59802624011833</v>
      </c>
    </row>
    <row r="41" spans="1:8" ht="15.75" thickBot="1">
      <c r="A41" s="313">
        <v>8</v>
      </c>
      <c r="B41" s="320" t="s">
        <v>61</v>
      </c>
      <c r="C41" s="643">
        <v>1609</v>
      </c>
      <c r="D41" s="643">
        <v>896</v>
      </c>
      <c r="E41" s="643">
        <v>1265</v>
      </c>
      <c r="F41" s="643">
        <v>97</v>
      </c>
      <c r="G41" s="643">
        <v>956</v>
      </c>
      <c r="H41" s="645">
        <v>70.221817740011133</v>
      </c>
    </row>
    <row r="42" spans="1:8" ht="21.75" thickBot="1">
      <c r="A42" s="313">
        <v>9</v>
      </c>
      <c r="B42" s="320" t="s">
        <v>62</v>
      </c>
      <c r="C42" s="643">
        <v>3877</v>
      </c>
      <c r="D42" s="643">
        <v>363</v>
      </c>
      <c r="E42" s="643">
        <v>3877</v>
      </c>
      <c r="F42" s="643">
        <v>72</v>
      </c>
      <c r="G42" s="643">
        <v>1425</v>
      </c>
      <c r="H42" s="645">
        <v>36.087182371051476</v>
      </c>
    </row>
    <row r="43" spans="1:8" ht="15.75" thickBot="1">
      <c r="A43" s="313">
        <v>10</v>
      </c>
      <c r="B43" s="320" t="s">
        <v>79</v>
      </c>
      <c r="C43" s="643">
        <v>261</v>
      </c>
      <c r="D43" s="643">
        <v>45</v>
      </c>
      <c r="E43" s="643">
        <v>258</v>
      </c>
      <c r="F43" s="643">
        <v>3</v>
      </c>
      <c r="G43" s="643">
        <v>273</v>
      </c>
      <c r="H43" s="645">
        <v>104.43469058237164</v>
      </c>
    </row>
    <row r="44" spans="1:8" ht="21.75" thickBot="1">
      <c r="A44" s="313">
        <v>11</v>
      </c>
      <c r="B44" s="320" t="s">
        <v>537</v>
      </c>
      <c r="C44" s="643">
        <v>677</v>
      </c>
      <c r="D44" s="643">
        <v>114</v>
      </c>
      <c r="E44" s="643">
        <v>616</v>
      </c>
      <c r="F44" s="643">
        <v>27</v>
      </c>
      <c r="G44" s="643">
        <v>965</v>
      </c>
      <c r="H44" s="645">
        <v>150.00000699304445</v>
      </c>
    </row>
    <row r="45" spans="1:8" ht="15.75" thickBot="1">
      <c r="A45" s="313">
        <v>12</v>
      </c>
      <c r="B45" s="320" t="s">
        <v>63</v>
      </c>
      <c r="C45" s="643">
        <v>109</v>
      </c>
      <c r="D45" s="644">
        <v>0</v>
      </c>
      <c r="E45" s="643">
        <v>109</v>
      </c>
      <c r="F45" s="644">
        <v>0</v>
      </c>
      <c r="G45" s="643">
        <v>11</v>
      </c>
      <c r="H45" s="645">
        <v>9.9999995430197348</v>
      </c>
    </row>
    <row r="46" spans="1:8" ht="21.75" thickBot="1">
      <c r="A46" s="313">
        <v>13</v>
      </c>
      <c r="B46" s="320" t="s">
        <v>269</v>
      </c>
      <c r="C46" s="644">
        <v>0</v>
      </c>
      <c r="D46" s="644">
        <v>0</v>
      </c>
      <c r="E46" s="644">
        <v>0</v>
      </c>
      <c r="F46" s="644">
        <v>0</v>
      </c>
      <c r="G46" s="644">
        <v>0</v>
      </c>
      <c r="H46" s="644">
        <v>0</v>
      </c>
    </row>
    <row r="47" spans="1:8" ht="15.75" thickBot="1">
      <c r="A47" s="313">
        <v>14</v>
      </c>
      <c r="B47" s="320" t="s">
        <v>538</v>
      </c>
      <c r="C47" s="643">
        <v>3</v>
      </c>
      <c r="D47" s="644">
        <v>0</v>
      </c>
      <c r="E47" s="643">
        <v>3</v>
      </c>
      <c r="F47" s="644">
        <v>0</v>
      </c>
      <c r="G47" s="643">
        <v>2</v>
      </c>
      <c r="H47" s="645">
        <v>80.222481484833807</v>
      </c>
    </row>
    <row r="48" spans="1:8" ht="15.75" thickBot="1">
      <c r="A48" s="313">
        <v>15</v>
      </c>
      <c r="B48" s="320" t="s">
        <v>28</v>
      </c>
      <c r="C48" s="643">
        <v>31</v>
      </c>
      <c r="D48" s="644">
        <v>0</v>
      </c>
      <c r="E48" s="643">
        <v>31</v>
      </c>
      <c r="F48" s="644">
        <v>0</v>
      </c>
      <c r="G48" s="643">
        <v>65</v>
      </c>
      <c r="H48" s="645">
        <v>210.01421216307955</v>
      </c>
    </row>
    <row r="49" spans="1:9" ht="15.75" thickBot="1">
      <c r="A49" s="313">
        <v>16</v>
      </c>
      <c r="B49" s="320" t="s">
        <v>64</v>
      </c>
      <c r="C49" s="648">
        <v>1890</v>
      </c>
      <c r="D49" s="647">
        <v>0</v>
      </c>
      <c r="E49" s="648">
        <v>1890</v>
      </c>
      <c r="F49" s="647">
        <v>0</v>
      </c>
      <c r="G49" s="648">
        <v>1752</v>
      </c>
      <c r="H49" s="646">
        <v>92.659993846376949</v>
      </c>
    </row>
    <row r="50" spans="1:9" ht="15.75" thickBot="1">
      <c r="A50" s="56">
        <v>17</v>
      </c>
      <c r="B50" s="352" t="s">
        <v>35</v>
      </c>
      <c r="C50" s="384">
        <v>24385</v>
      </c>
      <c r="D50" s="384">
        <v>2580</v>
      </c>
      <c r="E50" s="384">
        <v>23754</v>
      </c>
      <c r="F50" s="384">
        <v>476</v>
      </c>
      <c r="G50" s="384">
        <v>9085</v>
      </c>
      <c r="H50" s="649">
        <v>37.492078128763765</v>
      </c>
    </row>
    <row r="51" spans="1:9">
      <c r="A51" s="378"/>
      <c r="B51" s="379"/>
      <c r="C51" s="386"/>
      <c r="D51" s="386"/>
      <c r="E51" s="386"/>
      <c r="F51" s="386"/>
      <c r="G51" s="386"/>
      <c r="H51" s="387"/>
    </row>
    <row r="52" spans="1:9" s="20" customFormat="1" ht="24" customHeight="1">
      <c r="A52" s="177"/>
      <c r="B52" s="18"/>
      <c r="C52" s="18"/>
      <c r="D52" s="18"/>
      <c r="E52" s="18"/>
      <c r="F52" s="18"/>
      <c r="G52" s="18"/>
      <c r="H52" s="18"/>
      <c r="I52" s="11"/>
    </row>
  </sheetData>
  <sheetProtection algorithmName="SHA-512" hashValue="clEeBRTF9L7fH/gCoM9/lUtqSub2Pe/WnrWxZmrWl011LzLdQcHSQ/VDMXk4Vpbh0o/mob1aH2o6xiGPN/ZT2g==" saltValue="ffpc/ot5B3QEAEEqohU4/A==" spinCount="100000" sheet="1" objects="1" scenarios="1" selectLockedCells="1"/>
  <customSheetViews>
    <customSheetView guid="{37226721-D1D5-4398-9EDA-67E59F139E5C}" topLeftCell="A7">
      <selection activeCell="I9" sqref="I9"/>
      <pageMargins left="0.7" right="0.7" top="0.75" bottom="0.75" header="0.3" footer="0.3"/>
      <pageSetup paperSize="9" orientation="portrait" r:id="rId1"/>
    </customSheetView>
    <customSheetView guid="{903BF3C7-8C98-4810-9C20-2AC37A2650A6}" topLeftCell="A4">
      <selection activeCell="G5" sqref="G5"/>
      <pageMargins left="0.7" right="0.7" top="0.75" bottom="0.75" header="0.3" footer="0.3"/>
      <pageSetup paperSize="9" orientation="portrait" r:id="rId2"/>
    </customSheetView>
    <customSheetView guid="{353F5685-0B8B-4AA1-9F16-66557969DCE8}">
      <selection activeCell="K25" sqref="K25"/>
      <pageMargins left="0.7" right="0.7" top="0.75" bottom="0.75" header="0.3" footer="0.3"/>
      <pageSetup paperSize="9" orientation="portrait" r:id="rId3"/>
    </customSheetView>
    <customSheetView guid="{1F1CDE94-43EA-4A90-82AF-291799113E76}">
      <selection activeCell="B11" sqref="B11:E15"/>
      <pageMargins left="0.7" right="0.7" top="0.75" bottom="0.75" header="0.3" footer="0.3"/>
      <pageSetup paperSize="9" orientation="portrait" r:id="rId4"/>
    </customSheetView>
    <customSheetView guid="{4F760026-2E26-4881-AAA8-3BCC1A815AF3}">
      <selection activeCell="D18" activeCellId="1" sqref="D10:D11 D18:D21"/>
      <pageMargins left="0.7" right="0.7" top="0.75" bottom="0.75" header="0.3" footer="0.3"/>
      <pageSetup paperSize="9" orientation="portrait" r:id="rId5"/>
    </customSheetView>
  </customSheetViews>
  <mergeCells count="10">
    <mergeCell ref="A33:B33"/>
    <mergeCell ref="A9:B9"/>
    <mergeCell ref="E30:F30"/>
    <mergeCell ref="A5:B8"/>
    <mergeCell ref="A29:B32"/>
    <mergeCell ref="G30:H30"/>
    <mergeCell ref="C6:D6"/>
    <mergeCell ref="E6:F6"/>
    <mergeCell ref="G6:H6"/>
    <mergeCell ref="C30:D30"/>
  </mergeCells>
  <pageMargins left="0.70866141732283472" right="0.70866141732283472" top="0.74803149606299213" bottom="0.74803149606299213" header="0.31496062992125984" footer="0.31496062992125984"/>
  <pageSetup paperSize="9" scale="94" orientation="landscape" r:id="rId6"/>
  <rowBreaks count="1" manualBreakCount="1">
    <brk id="27" max="43" man="1"/>
  </row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9" tint="-0.249977111117893"/>
  </sheetPr>
  <dimension ref="A1:XFC44"/>
  <sheetViews>
    <sheetView workbookViewId="0">
      <selection activeCell="A10" sqref="A10"/>
    </sheetView>
  </sheetViews>
  <sheetFormatPr defaultColWidth="9.140625" defaultRowHeight="15" customHeight="1" zeroHeight="1"/>
  <cols>
    <col min="1" max="1" width="119" customWidth="1"/>
    <col min="2" max="2" width="3.5703125" customWidth="1"/>
    <col min="3" max="16383" width="0" hidden="1" customWidth="1"/>
    <col min="16384" max="16384" width="0.28515625" hidden="1" customWidth="1"/>
  </cols>
  <sheetData>
    <row r="1" spans="1:4">
      <c r="A1" s="752" t="s">
        <v>1481</v>
      </c>
      <c r="B1" s="753"/>
    </row>
    <row r="2" spans="1:4">
      <c r="A2" s="755"/>
      <c r="B2" s="754"/>
    </row>
    <row r="3" spans="1:4" ht="83.25" customHeight="1">
      <c r="A3" s="1078" t="s">
        <v>1406</v>
      </c>
      <c r="B3" s="1078"/>
      <c r="C3" s="1078"/>
      <c r="D3" s="1078"/>
    </row>
    <row r="4" spans="1:4">
      <c r="A4" s="756"/>
      <c r="B4" s="754"/>
    </row>
    <row r="5" spans="1:4" ht="160.5" customHeight="1">
      <c r="A5" s="1078" t="s">
        <v>1407</v>
      </c>
      <c r="B5" s="1078"/>
      <c r="C5" s="1078"/>
      <c r="D5" s="1078"/>
    </row>
    <row r="6" spans="1:4">
      <c r="A6" s="754"/>
      <c r="B6" s="754"/>
    </row>
    <row r="7" spans="1:4" ht="49.5" customHeight="1">
      <c r="A7" s="1078" t="s">
        <v>1408</v>
      </c>
      <c r="B7" s="1078"/>
      <c r="C7" s="1078"/>
      <c r="D7" s="1078"/>
    </row>
    <row r="8" spans="1:4" ht="6.75" customHeight="1">
      <c r="A8" s="755"/>
      <c r="B8" s="754"/>
    </row>
    <row r="9" spans="1:4" ht="15.75" customHeight="1">
      <c r="A9" s="754"/>
      <c r="B9" s="754"/>
    </row>
    <row r="10" spans="1:4" ht="22.5" customHeight="1">
      <c r="A10" s="757"/>
      <c r="B10" s="753"/>
    </row>
    <row r="21" hidden="1"/>
    <row r="22" hidden="1"/>
    <row r="44" spans="1:1" ht="15" hidden="1" customHeight="1">
      <c r="A44" t="s">
        <v>1203</v>
      </c>
    </row>
  </sheetData>
  <sheetProtection sheet="1" objects="1" scenarios="1" selectLockedCells="1"/>
  <mergeCells count="3">
    <mergeCell ref="A5:D5"/>
    <mergeCell ref="A3:D3"/>
    <mergeCell ref="A7:D7"/>
  </mergeCells>
  <pageMargins left="0.7" right="0.7" top="0.75" bottom="0.75" header="0.3" footer="0.3"/>
  <pageSetup paperSize="9" scale="71" orientation="portrait" r:id="rId1"/>
  <colBreaks count="2" manualBreakCount="2">
    <brk id="504" max="1048575" man="1"/>
    <brk id="577"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9"/>
  <dimension ref="A1:T54"/>
  <sheetViews>
    <sheetView topLeftCell="A30" zoomScaleNormal="100" workbookViewId="0">
      <selection activeCell="A54" sqref="A54:T54"/>
    </sheetView>
  </sheetViews>
  <sheetFormatPr defaultColWidth="0" defaultRowHeight="12" zeroHeight="1"/>
  <cols>
    <col min="1" max="1" width="8.85546875" style="101" customWidth="1"/>
    <col min="2" max="2" width="44.7109375" style="101" customWidth="1"/>
    <col min="3" max="3" width="10.140625" style="101" customWidth="1"/>
    <col min="4" max="4" width="9.28515625" style="101" customWidth="1"/>
    <col min="5" max="6" width="9.5703125" style="101" customWidth="1"/>
    <col min="7" max="7" width="10" style="101" customWidth="1"/>
    <col min="8" max="8" width="9.42578125" style="101" customWidth="1"/>
    <col min="9" max="9" width="11.140625" style="101" customWidth="1"/>
    <col min="10" max="10" width="9.85546875" style="101" customWidth="1"/>
    <col min="11" max="11" width="10.5703125" style="101" customWidth="1"/>
    <col min="12" max="14" width="9.5703125" style="101" customWidth="1"/>
    <col min="15" max="15" width="11.140625" style="101" customWidth="1"/>
    <col min="16" max="16" width="11.28515625" style="101" customWidth="1"/>
    <col min="17" max="18" width="10.140625" style="101" customWidth="1"/>
    <col min="19" max="19" width="12" style="101" customWidth="1"/>
    <col min="20" max="20" width="2.7109375" style="101" customWidth="1"/>
    <col min="21" max="16384" width="8.85546875" style="101" hidden="1"/>
  </cols>
  <sheetData>
    <row r="1" spans="1:20" s="242" customFormat="1" ht="15.75">
      <c r="A1" s="19" t="s">
        <v>924</v>
      </c>
      <c r="B1" s="19"/>
      <c r="C1" s="19"/>
      <c r="D1" s="31"/>
      <c r="E1" s="19"/>
      <c r="F1" s="31"/>
      <c r="G1" s="19"/>
      <c r="H1" s="19"/>
      <c r="I1" s="19"/>
      <c r="J1" s="31"/>
      <c r="K1" s="19"/>
      <c r="L1" s="19"/>
      <c r="M1" s="19"/>
      <c r="N1" s="31"/>
      <c r="O1" s="19"/>
      <c r="P1" s="19"/>
      <c r="Q1" s="31"/>
      <c r="R1" s="31"/>
      <c r="S1" s="31" t="s">
        <v>899</v>
      </c>
      <c r="T1" s="31"/>
    </row>
    <row r="2" spans="1:20" s="99" customFormat="1">
      <c r="A2" s="187"/>
      <c r="B2" s="187"/>
      <c r="C2" s="187"/>
      <c r="D2" s="187"/>
      <c r="E2" s="187"/>
      <c r="F2" s="187"/>
      <c r="G2" s="187"/>
      <c r="H2" s="187"/>
      <c r="I2" s="187"/>
      <c r="J2" s="187"/>
      <c r="K2" s="187"/>
      <c r="L2" s="187"/>
      <c r="M2" s="187"/>
      <c r="N2" s="187"/>
      <c r="O2" s="187"/>
      <c r="P2" s="187"/>
      <c r="Q2" s="187"/>
      <c r="R2" s="187"/>
      <c r="S2" s="187"/>
    </row>
    <row r="3" spans="1:20" s="99" customFormat="1" ht="12.75">
      <c r="A3" s="836" t="s">
        <v>1143</v>
      </c>
      <c r="B3" s="187"/>
      <c r="C3" s="187"/>
      <c r="D3" s="187"/>
      <c r="E3" s="187"/>
      <c r="F3" s="187"/>
      <c r="G3" s="187"/>
      <c r="H3" s="187"/>
      <c r="I3" s="187"/>
      <c r="J3" s="187"/>
      <c r="K3" s="187"/>
      <c r="L3" s="187"/>
      <c r="M3" s="187"/>
      <c r="N3" s="187"/>
      <c r="O3" s="187"/>
      <c r="P3" s="187"/>
      <c r="Q3" s="187"/>
      <c r="R3" s="187"/>
      <c r="S3" s="187"/>
    </row>
    <row r="4" spans="1:20" s="99" customFormat="1">
      <c r="A4" s="187"/>
      <c r="B4" s="187"/>
      <c r="C4" s="187"/>
      <c r="D4" s="187"/>
      <c r="E4" s="187"/>
      <c r="F4" s="187"/>
      <c r="G4" s="187"/>
      <c r="H4" s="187"/>
      <c r="I4" s="187"/>
      <c r="J4" s="187"/>
      <c r="K4" s="187"/>
      <c r="L4" s="187"/>
      <c r="M4" s="187"/>
      <c r="N4" s="187"/>
      <c r="O4" s="187"/>
      <c r="P4" s="187"/>
      <c r="Q4" s="187"/>
      <c r="R4" s="187"/>
      <c r="S4" s="187"/>
    </row>
    <row r="5" spans="1:20" s="243" customFormat="1" ht="15.75">
      <c r="A5" s="73" t="s">
        <v>1118</v>
      </c>
      <c r="B5" s="73"/>
      <c r="C5" s="74"/>
      <c r="D5" s="74"/>
      <c r="E5" s="74"/>
      <c r="F5" s="74"/>
      <c r="G5" s="74"/>
      <c r="H5" s="74"/>
      <c r="I5" s="74"/>
      <c r="J5" s="74"/>
      <c r="K5" s="74"/>
      <c r="L5" s="74"/>
      <c r="M5" s="74"/>
      <c r="N5" s="74"/>
      <c r="O5" s="74"/>
      <c r="P5" s="74"/>
      <c r="Q5" s="74"/>
      <c r="R5" s="74"/>
      <c r="S5" s="74"/>
    </row>
    <row r="6" spans="1:20" s="243" customFormat="1" ht="16.5" thickBot="1">
      <c r="A6" s="73"/>
      <c r="B6" s="73"/>
      <c r="C6" s="74"/>
      <c r="D6" s="74"/>
      <c r="E6" s="74"/>
      <c r="F6" s="74"/>
      <c r="G6" s="74"/>
      <c r="H6" s="74"/>
      <c r="I6" s="74"/>
      <c r="J6" s="74"/>
      <c r="K6" s="74"/>
      <c r="L6" s="74"/>
      <c r="M6" s="74"/>
      <c r="N6" s="74"/>
      <c r="O6" s="74"/>
      <c r="P6" s="74"/>
      <c r="Q6" s="74"/>
      <c r="R6" s="74"/>
      <c r="S6" s="74"/>
    </row>
    <row r="7" spans="1:20" s="21" customFormat="1" ht="15.75" thickBot="1">
      <c r="A7" s="1274">
        <v>45107</v>
      </c>
      <c r="B7" s="1275"/>
      <c r="C7" s="637" t="s">
        <v>3</v>
      </c>
      <c r="D7" s="637" t="s">
        <v>4</v>
      </c>
      <c r="E7" s="637" t="s">
        <v>5</v>
      </c>
      <c r="F7" s="637" t="s">
        <v>130</v>
      </c>
      <c r="G7" s="637" t="s">
        <v>127</v>
      </c>
      <c r="H7" s="637" t="s">
        <v>128</v>
      </c>
      <c r="I7" s="637" t="s">
        <v>129</v>
      </c>
      <c r="J7" s="637" t="s">
        <v>421</v>
      </c>
      <c r="K7" s="637" t="s">
        <v>731</v>
      </c>
      <c r="L7" s="641" t="s">
        <v>732</v>
      </c>
      <c r="M7" s="641" t="s">
        <v>733</v>
      </c>
      <c r="N7" s="641" t="s">
        <v>734</v>
      </c>
      <c r="O7" s="637" t="s">
        <v>735</v>
      </c>
      <c r="P7" s="637" t="s">
        <v>736</v>
      </c>
      <c r="Q7" s="641" t="s">
        <v>737</v>
      </c>
      <c r="R7" s="635" t="s">
        <v>738</v>
      </c>
      <c r="S7" s="639" t="s">
        <v>739</v>
      </c>
    </row>
    <row r="8" spans="1:20" s="12" customFormat="1" ht="23.25" customHeight="1" thickBot="1">
      <c r="A8" s="1276"/>
      <c r="B8" s="1277"/>
      <c r="C8" s="1261" t="s">
        <v>104</v>
      </c>
      <c r="D8" s="1280"/>
      <c r="E8" s="1280"/>
      <c r="F8" s="1280"/>
      <c r="G8" s="1280"/>
      <c r="H8" s="1280"/>
      <c r="I8" s="1280"/>
      <c r="J8" s="1280"/>
      <c r="K8" s="1280"/>
      <c r="L8" s="1280"/>
      <c r="M8" s="1280"/>
      <c r="N8" s="1280"/>
      <c r="O8" s="1280"/>
      <c r="P8" s="1280"/>
      <c r="Q8" s="1280"/>
      <c r="R8" s="1272" t="s">
        <v>35</v>
      </c>
      <c r="S8" s="1272" t="s">
        <v>105</v>
      </c>
    </row>
    <row r="9" spans="1:20" s="12" customFormat="1" ht="15.75" customHeight="1" thickBot="1">
      <c r="A9" s="1278"/>
      <c r="B9" s="1279"/>
      <c r="C9" s="636">
        <v>0</v>
      </c>
      <c r="D9" s="374">
        <v>0.02</v>
      </c>
      <c r="E9" s="374">
        <v>0.04</v>
      </c>
      <c r="F9" s="374">
        <v>0.1</v>
      </c>
      <c r="G9" s="374">
        <v>0.2</v>
      </c>
      <c r="H9" s="374">
        <v>0.35</v>
      </c>
      <c r="I9" s="374">
        <v>0.5</v>
      </c>
      <c r="J9" s="374">
        <v>0.7</v>
      </c>
      <c r="K9" s="374">
        <v>0.75</v>
      </c>
      <c r="L9" s="375">
        <v>1</v>
      </c>
      <c r="M9" s="375">
        <v>1.5</v>
      </c>
      <c r="N9" s="375">
        <v>2.5</v>
      </c>
      <c r="O9" s="374">
        <v>3.7</v>
      </c>
      <c r="P9" s="374">
        <v>12.5</v>
      </c>
      <c r="Q9" s="375" t="s">
        <v>539</v>
      </c>
      <c r="R9" s="1273"/>
      <c r="S9" s="1273"/>
    </row>
    <row r="10" spans="1:20" s="12" customFormat="1" ht="15.75" customHeight="1" thickBot="1">
      <c r="A10" s="1266" t="s">
        <v>103</v>
      </c>
      <c r="B10" s="1267"/>
      <c r="C10" s="376" t="s">
        <v>36</v>
      </c>
      <c r="D10" s="376" t="s">
        <v>36</v>
      </c>
      <c r="E10" s="376" t="s">
        <v>36</v>
      </c>
      <c r="F10" s="376" t="s">
        <v>36</v>
      </c>
      <c r="G10" s="376" t="s">
        <v>36</v>
      </c>
      <c r="H10" s="376" t="s">
        <v>36</v>
      </c>
      <c r="I10" s="376" t="s">
        <v>36</v>
      </c>
      <c r="J10" s="376" t="s">
        <v>36</v>
      </c>
      <c r="K10" s="376" t="s">
        <v>36</v>
      </c>
      <c r="L10" s="376" t="s">
        <v>36</v>
      </c>
      <c r="M10" s="376" t="s">
        <v>36</v>
      </c>
      <c r="N10" s="376" t="s">
        <v>36</v>
      </c>
      <c r="O10" s="376" t="s">
        <v>36</v>
      </c>
      <c r="P10" s="376" t="s">
        <v>36</v>
      </c>
      <c r="Q10" s="376" t="s">
        <v>36</v>
      </c>
      <c r="R10" s="376" t="s">
        <v>36</v>
      </c>
      <c r="S10" s="376" t="s">
        <v>36</v>
      </c>
    </row>
    <row r="11" spans="1:20" s="12" customFormat="1" thickBot="1">
      <c r="A11" s="36">
        <v>1</v>
      </c>
      <c r="B11" s="358" t="s">
        <v>58</v>
      </c>
      <c r="C11" s="228">
        <f>'[1]EU CR5'!C11</f>
        <v>10415</v>
      </c>
      <c r="D11" s="228">
        <f>'[1]EU CR5'!D11</f>
        <v>0</v>
      </c>
      <c r="E11" s="228">
        <f>'[1]EU CR5'!E11</f>
        <v>38</v>
      </c>
      <c r="F11" s="228">
        <f>'[1]EU CR5'!F11</f>
        <v>8</v>
      </c>
      <c r="G11" s="228">
        <f>'[1]EU CR5'!G11</f>
        <v>129</v>
      </c>
      <c r="H11" s="228">
        <f>'[1]EU CR5'!H11</f>
        <v>0</v>
      </c>
      <c r="I11" s="228">
        <f>'[1]EU CR5'!I11</f>
        <v>0</v>
      </c>
      <c r="J11" s="228">
        <f>'[1]EU CR5'!J11</f>
        <v>0</v>
      </c>
      <c r="K11" s="228">
        <f>'[1]EU CR5'!K11</f>
        <v>0</v>
      </c>
      <c r="L11" s="228">
        <f>'[1]EU CR5'!L11</f>
        <v>227</v>
      </c>
      <c r="M11" s="228">
        <f>'[1]EU CR5'!M11</f>
        <v>0</v>
      </c>
      <c r="N11" s="228">
        <f>'[1]EU CR5'!N11</f>
        <v>0</v>
      </c>
      <c r="O11" s="228">
        <f>'[1]EU CR5'!O11</f>
        <v>0</v>
      </c>
      <c r="P11" s="228">
        <f>'[1]EU CR5'!P11</f>
        <v>0</v>
      </c>
      <c r="Q11" s="228">
        <f>'[1]EU CR5'!Q11</f>
        <v>0</v>
      </c>
      <c r="R11" s="228">
        <f>'[1]EU CR5'!R11</f>
        <v>10818</v>
      </c>
      <c r="S11" s="228">
        <f>'[1]EU CR5'!S11</f>
        <v>228</v>
      </c>
    </row>
    <row r="12" spans="1:20" s="12" customFormat="1" thickBot="1">
      <c r="A12" s="313">
        <v>2</v>
      </c>
      <c r="B12" s="377" t="s">
        <v>221</v>
      </c>
      <c r="C12" s="228">
        <f>'[1]EU CR5'!C12</f>
        <v>120</v>
      </c>
      <c r="D12" s="228">
        <f>'[1]EU CR5'!D12</f>
        <v>0</v>
      </c>
      <c r="E12" s="228">
        <f>'[1]EU CR5'!E12</f>
        <v>0</v>
      </c>
      <c r="F12" s="228">
        <f>'[1]EU CR5'!F12</f>
        <v>0</v>
      </c>
      <c r="G12" s="228">
        <f>'[1]EU CR5'!G12</f>
        <v>16</v>
      </c>
      <c r="H12" s="228">
        <f>'[1]EU CR5'!H12</f>
        <v>0</v>
      </c>
      <c r="I12" s="228">
        <f>'[1]EU CR5'!I12</f>
        <v>0</v>
      </c>
      <c r="J12" s="228">
        <f>'[1]EU CR5'!J12</f>
        <v>0</v>
      </c>
      <c r="K12" s="228">
        <f>'[1]EU CR5'!K12</f>
        <v>0</v>
      </c>
      <c r="L12" s="228">
        <f>'[1]EU CR5'!L12</f>
        <v>0</v>
      </c>
      <c r="M12" s="228">
        <f>'[1]EU CR5'!M12</f>
        <v>0</v>
      </c>
      <c r="N12" s="228">
        <f>'[1]EU CR5'!N12</f>
        <v>0</v>
      </c>
      <c r="O12" s="228">
        <f>'[1]EU CR5'!O12</f>
        <v>0</v>
      </c>
      <c r="P12" s="228">
        <f>'[1]EU CR5'!P12</f>
        <v>0</v>
      </c>
      <c r="Q12" s="228">
        <f>'[1]EU CR5'!Q12</f>
        <v>0</v>
      </c>
      <c r="R12" s="228">
        <f>'[1]EU CR5'!R12</f>
        <v>136</v>
      </c>
      <c r="S12" s="228">
        <f>'[1]EU CR5'!S12</f>
        <v>0</v>
      </c>
    </row>
    <row r="13" spans="1:20" s="12" customFormat="1" thickBot="1">
      <c r="A13" s="313">
        <v>3</v>
      </c>
      <c r="B13" s="377" t="s">
        <v>107</v>
      </c>
      <c r="C13" s="228">
        <f>'[1]EU CR5'!C13</f>
        <v>218</v>
      </c>
      <c r="D13" s="228">
        <f>'[1]EU CR5'!D13</f>
        <v>0</v>
      </c>
      <c r="E13" s="228">
        <f>'[1]EU CR5'!E13</f>
        <v>0</v>
      </c>
      <c r="F13" s="228">
        <f>'[1]EU CR5'!F13</f>
        <v>0</v>
      </c>
      <c r="G13" s="228">
        <f>'[1]EU CR5'!G13</f>
        <v>0</v>
      </c>
      <c r="H13" s="228">
        <f>'[1]EU CR5'!H13</f>
        <v>0</v>
      </c>
      <c r="I13" s="228">
        <f>'[1]EU CR5'!I13</f>
        <v>0</v>
      </c>
      <c r="J13" s="228">
        <f>'[1]EU CR5'!J13</f>
        <v>0</v>
      </c>
      <c r="K13" s="228">
        <f>'[1]EU CR5'!K13</f>
        <v>0</v>
      </c>
      <c r="L13" s="228">
        <f>'[1]EU CR5'!L13</f>
        <v>2</v>
      </c>
      <c r="M13" s="228">
        <f>'[1]EU CR5'!M13</f>
        <v>0</v>
      </c>
      <c r="N13" s="228">
        <f>'[1]EU CR5'!N13</f>
        <v>0</v>
      </c>
      <c r="O13" s="228">
        <f>'[1]EU CR5'!O13</f>
        <v>0</v>
      </c>
      <c r="P13" s="228">
        <f>'[1]EU CR5'!P13</f>
        <v>0</v>
      </c>
      <c r="Q13" s="228">
        <f>'[1]EU CR5'!Q13</f>
        <v>0</v>
      </c>
      <c r="R13" s="228">
        <f>'[1]EU CR5'!R13</f>
        <v>221</v>
      </c>
      <c r="S13" s="228">
        <f>'[1]EU CR5'!S13</f>
        <v>0</v>
      </c>
    </row>
    <row r="14" spans="1:20" s="12" customFormat="1" thickBot="1">
      <c r="A14" s="313">
        <v>4</v>
      </c>
      <c r="B14" s="377" t="s">
        <v>108</v>
      </c>
      <c r="C14" s="228">
        <f>'[1]EU CR5'!C14</f>
        <v>310</v>
      </c>
      <c r="D14" s="228">
        <f>'[1]EU CR5'!D14</f>
        <v>0</v>
      </c>
      <c r="E14" s="228">
        <f>'[1]EU CR5'!E14</f>
        <v>0</v>
      </c>
      <c r="F14" s="228">
        <f>'[1]EU CR5'!F14</f>
        <v>0</v>
      </c>
      <c r="G14" s="228">
        <f>'[1]EU CR5'!G14</f>
        <v>0</v>
      </c>
      <c r="H14" s="228">
        <f>'[1]EU CR5'!H14</f>
        <v>0</v>
      </c>
      <c r="I14" s="228">
        <f>'[1]EU CR5'!I14</f>
        <v>0</v>
      </c>
      <c r="J14" s="228">
        <f>'[1]EU CR5'!J14</f>
        <v>0</v>
      </c>
      <c r="K14" s="228">
        <f>'[1]EU CR5'!K14</f>
        <v>0</v>
      </c>
      <c r="L14" s="228">
        <f>'[1]EU CR5'!L14</f>
        <v>0</v>
      </c>
      <c r="M14" s="228">
        <f>'[1]EU CR5'!M14</f>
        <v>0</v>
      </c>
      <c r="N14" s="228">
        <f>'[1]EU CR5'!N14</f>
        <v>0</v>
      </c>
      <c r="O14" s="228">
        <f>'[1]EU CR5'!O14</f>
        <v>0</v>
      </c>
      <c r="P14" s="228">
        <f>'[1]EU CR5'!P14</f>
        <v>0</v>
      </c>
      <c r="Q14" s="228">
        <f>'[1]EU CR5'!Q14</f>
        <v>0</v>
      </c>
      <c r="R14" s="228">
        <f>'[1]EU CR5'!R14</f>
        <v>310</v>
      </c>
      <c r="S14" s="228">
        <f>'[1]EU CR5'!S14</f>
        <v>5</v>
      </c>
    </row>
    <row r="15" spans="1:20" s="12" customFormat="1" thickBot="1">
      <c r="A15" s="313">
        <v>5</v>
      </c>
      <c r="B15" s="377" t="s">
        <v>109</v>
      </c>
      <c r="C15" s="228">
        <f>'[1]EU CR5'!C15</f>
        <v>125</v>
      </c>
      <c r="D15" s="228">
        <f>'[1]EU CR5'!D15</f>
        <v>0</v>
      </c>
      <c r="E15" s="228">
        <f>'[1]EU CR5'!E15</f>
        <v>0</v>
      </c>
      <c r="F15" s="228">
        <f>'[1]EU CR5'!F15</f>
        <v>0</v>
      </c>
      <c r="G15" s="228">
        <f>'[1]EU CR5'!G15</f>
        <v>0</v>
      </c>
      <c r="H15" s="228">
        <f>'[1]EU CR5'!H15</f>
        <v>0</v>
      </c>
      <c r="I15" s="228">
        <f>'[1]EU CR5'!I15</f>
        <v>0</v>
      </c>
      <c r="J15" s="228">
        <f>'[1]EU CR5'!J15</f>
        <v>0</v>
      </c>
      <c r="K15" s="228">
        <f>'[1]EU CR5'!K15</f>
        <v>0</v>
      </c>
      <c r="L15" s="228">
        <f>'[1]EU CR5'!L15</f>
        <v>0</v>
      </c>
      <c r="M15" s="228">
        <f>'[1]EU CR5'!M15</f>
        <v>0</v>
      </c>
      <c r="N15" s="228">
        <f>'[1]EU CR5'!N15</f>
        <v>0</v>
      </c>
      <c r="O15" s="228">
        <f>'[1]EU CR5'!O15</f>
        <v>0</v>
      </c>
      <c r="P15" s="228">
        <f>'[1]EU CR5'!P15</f>
        <v>0</v>
      </c>
      <c r="Q15" s="228">
        <f>'[1]EU CR5'!Q15</f>
        <v>0</v>
      </c>
      <c r="R15" s="228">
        <f>'[1]EU CR5'!R15</f>
        <v>125</v>
      </c>
      <c r="S15" s="228">
        <f>'[1]EU CR5'!S15</f>
        <v>0</v>
      </c>
    </row>
    <row r="16" spans="1:20" s="12" customFormat="1" thickBot="1">
      <c r="A16" s="313">
        <v>6</v>
      </c>
      <c r="B16" s="377" t="s">
        <v>59</v>
      </c>
      <c r="C16" s="228">
        <f>'[1]EU CR5'!C16</f>
        <v>0</v>
      </c>
      <c r="D16" s="228">
        <f>'[1]EU CR5'!D16</f>
        <v>0</v>
      </c>
      <c r="E16" s="228">
        <f>'[1]EU CR5'!E16</f>
        <v>0</v>
      </c>
      <c r="F16" s="228">
        <f>'[1]EU CR5'!F16</f>
        <v>0</v>
      </c>
      <c r="G16" s="228">
        <f>'[1]EU CR5'!G16</f>
        <v>648</v>
      </c>
      <c r="H16" s="228">
        <f>'[1]EU CR5'!H16</f>
        <v>0</v>
      </c>
      <c r="I16" s="228">
        <f>'[1]EU CR5'!I16</f>
        <v>270</v>
      </c>
      <c r="J16" s="228">
        <f>'[1]EU CR5'!J16</f>
        <v>0</v>
      </c>
      <c r="K16" s="228">
        <f>'[1]EU CR5'!K16</f>
        <v>0</v>
      </c>
      <c r="L16" s="228">
        <f>'[1]EU CR5'!L16</f>
        <v>75</v>
      </c>
      <c r="M16" s="228">
        <f>'[1]EU CR5'!M16</f>
        <v>0</v>
      </c>
      <c r="N16" s="228">
        <f>'[1]EU CR5'!N16</f>
        <v>0</v>
      </c>
      <c r="O16" s="228">
        <f>'[1]EU CR5'!O16</f>
        <v>0</v>
      </c>
      <c r="P16" s="228">
        <f>'[1]EU CR5'!P16</f>
        <v>0</v>
      </c>
      <c r="Q16" s="228">
        <f>'[1]EU CR5'!Q16</f>
        <v>0</v>
      </c>
      <c r="R16" s="228">
        <f>'[1]EU CR5'!R16</f>
        <v>993</v>
      </c>
      <c r="S16" s="228">
        <f>'[1]EU CR5'!S16</f>
        <v>0</v>
      </c>
    </row>
    <row r="17" spans="1:19" s="12" customFormat="1" thickBot="1">
      <c r="A17" s="313">
        <v>7</v>
      </c>
      <c r="B17" s="377" t="s">
        <v>60</v>
      </c>
      <c r="C17" s="228">
        <f>'[1]EU CR5'!C17</f>
        <v>0</v>
      </c>
      <c r="D17" s="228">
        <f>'[1]EU CR5'!D17</f>
        <v>0</v>
      </c>
      <c r="E17" s="228">
        <f>'[1]EU CR5'!E17</f>
        <v>0</v>
      </c>
      <c r="F17" s="228">
        <f>'[1]EU CR5'!F17</f>
        <v>0</v>
      </c>
      <c r="G17" s="228">
        <f>'[1]EU CR5'!G17</f>
        <v>57</v>
      </c>
      <c r="H17" s="228">
        <f>'[1]EU CR5'!H17</f>
        <v>0</v>
      </c>
      <c r="I17" s="228">
        <f>'[1]EU CR5'!I17</f>
        <v>60</v>
      </c>
      <c r="J17" s="228">
        <f>'[1]EU CR5'!J17</f>
        <v>0</v>
      </c>
      <c r="K17" s="228">
        <f>'[1]EU CR5'!K17</f>
        <v>0</v>
      </c>
      <c r="L17" s="228">
        <f>'[1]EU CR5'!L17</f>
        <v>3586</v>
      </c>
      <c r="M17" s="228">
        <f>'[1]EU CR5'!M17</f>
        <v>47</v>
      </c>
      <c r="N17" s="228">
        <f>'[1]EU CR5'!N17</f>
        <v>0</v>
      </c>
      <c r="O17" s="228">
        <f>'[1]EU CR5'!O17</f>
        <v>0</v>
      </c>
      <c r="P17" s="228">
        <f>'[1]EU CR5'!P17</f>
        <v>0</v>
      </c>
      <c r="Q17" s="228">
        <f>'[1]EU CR5'!Q17</f>
        <v>0</v>
      </c>
      <c r="R17" s="228">
        <f>'[1]EU CR5'!R17</f>
        <v>3750</v>
      </c>
      <c r="S17" s="228">
        <f>'[1]EU CR5'!S17</f>
        <v>3543</v>
      </c>
    </row>
    <row r="18" spans="1:19" s="12" customFormat="1" thickBot="1">
      <c r="A18" s="313">
        <v>8</v>
      </c>
      <c r="B18" s="377" t="s">
        <v>61</v>
      </c>
      <c r="C18" s="228">
        <f>'[1]EU CR5'!C18</f>
        <v>0</v>
      </c>
      <c r="D18" s="228">
        <f>'[1]EU CR5'!D18</f>
        <v>0</v>
      </c>
      <c r="E18" s="228">
        <f>'[1]EU CR5'!E18</f>
        <v>0</v>
      </c>
      <c r="F18" s="228">
        <f>'[1]EU CR5'!F18</f>
        <v>0</v>
      </c>
      <c r="G18" s="228">
        <f>'[1]EU CR5'!G18</f>
        <v>0</v>
      </c>
      <c r="H18" s="228">
        <f>'[1]EU CR5'!H18</f>
        <v>0</v>
      </c>
      <c r="I18" s="228">
        <f>'[1]EU CR5'!I18</f>
        <v>0</v>
      </c>
      <c r="J18" s="228">
        <f>'[1]EU CR5'!J18</f>
        <v>0</v>
      </c>
      <c r="K18" s="228">
        <f>'[1]EU CR5'!K18</f>
        <v>1422</v>
      </c>
      <c r="L18" s="228">
        <f>'[1]EU CR5'!L18</f>
        <v>0</v>
      </c>
      <c r="M18" s="228">
        <f>'[1]EU CR5'!M18</f>
        <v>0</v>
      </c>
      <c r="N18" s="228">
        <f>'[1]EU CR5'!N18</f>
        <v>0</v>
      </c>
      <c r="O18" s="228">
        <f>'[1]EU CR5'!O18</f>
        <v>0</v>
      </c>
      <c r="P18" s="228">
        <f>'[1]EU CR5'!P18</f>
        <v>0</v>
      </c>
      <c r="Q18" s="228">
        <f>'[1]EU CR5'!Q18</f>
        <v>0</v>
      </c>
      <c r="R18" s="228">
        <f>'[1]EU CR5'!R18</f>
        <v>1422</v>
      </c>
      <c r="S18" s="228">
        <f>'[1]EU CR5'!S18</f>
        <v>1422</v>
      </c>
    </row>
    <row r="19" spans="1:19" s="12" customFormat="1" thickBot="1">
      <c r="A19" s="313">
        <v>9</v>
      </c>
      <c r="B19" s="377" t="s">
        <v>62</v>
      </c>
      <c r="C19" s="228">
        <f>'[1]EU CR5'!C19</f>
        <v>0</v>
      </c>
      <c r="D19" s="228">
        <f>'[1]EU CR5'!D19</f>
        <v>0</v>
      </c>
      <c r="E19" s="228">
        <f>'[1]EU CR5'!E19</f>
        <v>0</v>
      </c>
      <c r="F19" s="228">
        <f>'[1]EU CR5'!F19</f>
        <v>0</v>
      </c>
      <c r="G19" s="228">
        <f>'[1]EU CR5'!G19</f>
        <v>0</v>
      </c>
      <c r="H19" s="228">
        <f>'[1]EU CR5'!H19</f>
        <v>2979</v>
      </c>
      <c r="I19" s="228">
        <f>'[1]EU CR5'!I19</f>
        <v>928</v>
      </c>
      <c r="J19" s="228">
        <f>'[1]EU CR5'!J19</f>
        <v>0</v>
      </c>
      <c r="K19" s="228">
        <f>'[1]EU CR5'!K19</f>
        <v>0</v>
      </c>
      <c r="L19" s="228">
        <f>'[1]EU CR5'!L19</f>
        <v>0</v>
      </c>
      <c r="M19" s="228">
        <f>'[1]EU CR5'!M19</f>
        <v>0</v>
      </c>
      <c r="N19" s="228">
        <f>'[1]EU CR5'!N19</f>
        <v>0</v>
      </c>
      <c r="O19" s="228">
        <f>'[1]EU CR5'!O19</f>
        <v>0</v>
      </c>
      <c r="P19" s="228">
        <f>'[1]EU CR5'!P19</f>
        <v>0</v>
      </c>
      <c r="Q19" s="228">
        <f>'[1]EU CR5'!Q19</f>
        <v>0</v>
      </c>
      <c r="R19" s="228">
        <f>'[1]EU CR5'!R19</f>
        <v>3907</v>
      </c>
      <c r="S19" s="228">
        <f>'[1]EU CR5'!S19</f>
        <v>3907</v>
      </c>
    </row>
    <row r="20" spans="1:19" s="12" customFormat="1" thickBot="1">
      <c r="A20" s="313">
        <v>10</v>
      </c>
      <c r="B20" s="377" t="s">
        <v>79</v>
      </c>
      <c r="C20" s="228">
        <f>'[1]EU CR5'!C20</f>
        <v>0</v>
      </c>
      <c r="D20" s="228">
        <f>'[1]EU CR5'!D20</f>
        <v>0</v>
      </c>
      <c r="E20" s="228">
        <f>'[1]EU CR5'!E20</f>
        <v>0</v>
      </c>
      <c r="F20" s="228">
        <f>'[1]EU CR5'!F20</f>
        <v>0</v>
      </c>
      <c r="G20" s="228">
        <f>'[1]EU CR5'!G20</f>
        <v>0</v>
      </c>
      <c r="H20" s="228">
        <f>'[1]EU CR5'!H20</f>
        <v>0</v>
      </c>
      <c r="I20" s="228">
        <f>'[1]EU CR5'!I20</f>
        <v>0</v>
      </c>
      <c r="J20" s="228">
        <f>'[1]EU CR5'!J20</f>
        <v>0</v>
      </c>
      <c r="K20" s="228">
        <f>'[1]EU CR5'!K20</f>
        <v>0</v>
      </c>
      <c r="L20" s="228">
        <f>'[1]EU CR5'!L20</f>
        <v>202</v>
      </c>
      <c r="M20" s="228">
        <f>'[1]EU CR5'!M20</f>
        <v>14</v>
      </c>
      <c r="N20" s="228">
        <f>'[1]EU CR5'!N20</f>
        <v>0</v>
      </c>
      <c r="O20" s="228">
        <f>'[1]EU CR5'!O20</f>
        <v>0</v>
      </c>
      <c r="P20" s="228">
        <f>'[1]EU CR5'!P20</f>
        <v>0</v>
      </c>
      <c r="Q20" s="228">
        <f>'[1]EU CR5'!Q20</f>
        <v>0</v>
      </c>
      <c r="R20" s="228">
        <f>'[1]EU CR5'!R20</f>
        <v>216</v>
      </c>
      <c r="S20" s="228">
        <f>'[1]EU CR5'!S20</f>
        <v>216</v>
      </c>
    </row>
    <row r="21" spans="1:19" s="12" customFormat="1" thickBot="1">
      <c r="A21" s="313">
        <v>11</v>
      </c>
      <c r="B21" s="377" t="s">
        <v>537</v>
      </c>
      <c r="C21" s="228">
        <f>'[1]EU CR5'!C21</f>
        <v>0</v>
      </c>
      <c r="D21" s="228">
        <f>'[1]EU CR5'!D21</f>
        <v>0</v>
      </c>
      <c r="E21" s="228">
        <f>'[1]EU CR5'!E21</f>
        <v>0</v>
      </c>
      <c r="F21" s="228">
        <f>'[1]EU CR5'!F21</f>
        <v>0</v>
      </c>
      <c r="G21" s="228">
        <f>'[1]EU CR5'!G21</f>
        <v>0</v>
      </c>
      <c r="H21" s="228">
        <f>'[1]EU CR5'!H21</f>
        <v>0</v>
      </c>
      <c r="I21" s="228">
        <f>'[1]EU CR5'!I21</f>
        <v>0</v>
      </c>
      <c r="J21" s="228">
        <f>'[1]EU CR5'!J21</f>
        <v>0</v>
      </c>
      <c r="K21" s="228">
        <f>'[1]EU CR5'!K21</f>
        <v>0</v>
      </c>
      <c r="L21" s="228">
        <f>'[1]EU CR5'!L21</f>
        <v>0</v>
      </c>
      <c r="M21" s="228">
        <f>'[1]EU CR5'!M21</f>
        <v>668</v>
      </c>
      <c r="N21" s="228">
        <f>'[1]EU CR5'!N21</f>
        <v>0</v>
      </c>
      <c r="O21" s="228">
        <f>'[1]EU CR5'!O21</f>
        <v>0</v>
      </c>
      <c r="P21" s="228">
        <f>'[1]EU CR5'!P21</f>
        <v>0</v>
      </c>
      <c r="Q21" s="228">
        <f>'[1]EU CR5'!Q21</f>
        <v>0</v>
      </c>
      <c r="R21" s="228">
        <f>'[1]EU CR5'!R21</f>
        <v>668</v>
      </c>
      <c r="S21" s="228">
        <f>'[1]EU CR5'!S21</f>
        <v>668</v>
      </c>
    </row>
    <row r="22" spans="1:19" s="12" customFormat="1" thickBot="1">
      <c r="A22" s="313">
        <v>12</v>
      </c>
      <c r="B22" s="377" t="s">
        <v>63</v>
      </c>
      <c r="C22" s="228">
        <f>'[1]EU CR5'!C22</f>
        <v>0</v>
      </c>
      <c r="D22" s="228">
        <f>'[1]EU CR5'!D22</f>
        <v>0</v>
      </c>
      <c r="E22" s="228">
        <f>'[1]EU CR5'!E22</f>
        <v>0</v>
      </c>
      <c r="F22" s="228">
        <f>'[1]EU CR5'!F22</f>
        <v>269</v>
      </c>
      <c r="G22" s="228">
        <f>'[1]EU CR5'!G22</f>
        <v>0</v>
      </c>
      <c r="H22" s="228">
        <f>'[1]EU CR5'!H22</f>
        <v>0</v>
      </c>
      <c r="I22" s="228">
        <f>'[1]EU CR5'!I22</f>
        <v>0</v>
      </c>
      <c r="J22" s="228">
        <f>'[1]EU CR5'!J22</f>
        <v>0</v>
      </c>
      <c r="K22" s="228">
        <f>'[1]EU CR5'!K22</f>
        <v>0</v>
      </c>
      <c r="L22" s="228">
        <f>'[1]EU CR5'!L22</f>
        <v>0</v>
      </c>
      <c r="M22" s="228">
        <f>'[1]EU CR5'!M22</f>
        <v>0</v>
      </c>
      <c r="N22" s="228">
        <f>'[1]EU CR5'!N22</f>
        <v>0</v>
      </c>
      <c r="O22" s="228">
        <f>'[1]EU CR5'!O22</f>
        <v>0</v>
      </c>
      <c r="P22" s="228">
        <f>'[1]EU CR5'!P22</f>
        <v>0</v>
      </c>
      <c r="Q22" s="228">
        <f>'[1]EU CR5'!Q22</f>
        <v>0</v>
      </c>
      <c r="R22" s="228">
        <f>'[1]EU CR5'!R22</f>
        <v>269</v>
      </c>
      <c r="S22" s="228">
        <f>'[1]EU CR5'!S22</f>
        <v>0</v>
      </c>
    </row>
    <row r="23" spans="1:19" s="12" customFormat="1" ht="21.75" thickBot="1">
      <c r="A23" s="313">
        <v>13</v>
      </c>
      <c r="B23" s="377" t="s">
        <v>269</v>
      </c>
      <c r="C23" s="228">
        <f>'[1]EU CR5'!C23</f>
        <v>0</v>
      </c>
      <c r="D23" s="228">
        <f>'[1]EU CR5'!D23</f>
        <v>0</v>
      </c>
      <c r="E23" s="228">
        <f>'[1]EU CR5'!E23</f>
        <v>0</v>
      </c>
      <c r="F23" s="228">
        <f>'[1]EU CR5'!F23</f>
        <v>0</v>
      </c>
      <c r="G23" s="228">
        <f>'[1]EU CR5'!G23</f>
        <v>0</v>
      </c>
      <c r="H23" s="228">
        <f>'[1]EU CR5'!H23</f>
        <v>0</v>
      </c>
      <c r="I23" s="228">
        <f>'[1]EU CR5'!I23</f>
        <v>0</v>
      </c>
      <c r="J23" s="228">
        <f>'[1]EU CR5'!J23</f>
        <v>0</v>
      </c>
      <c r="K23" s="228">
        <f>'[1]EU CR5'!K23</f>
        <v>0</v>
      </c>
      <c r="L23" s="228">
        <f>'[1]EU CR5'!L23</f>
        <v>0</v>
      </c>
      <c r="M23" s="228">
        <f>'[1]EU CR5'!M23</f>
        <v>0</v>
      </c>
      <c r="N23" s="228">
        <f>'[1]EU CR5'!N23</f>
        <v>0</v>
      </c>
      <c r="O23" s="228">
        <f>'[1]EU CR5'!O23</f>
        <v>0</v>
      </c>
      <c r="P23" s="228">
        <f>'[1]EU CR5'!P23</f>
        <v>0</v>
      </c>
      <c r="Q23" s="228">
        <f>'[1]EU CR5'!Q23</f>
        <v>0</v>
      </c>
      <c r="R23" s="228">
        <f>'[1]EU CR5'!R23</f>
        <v>0</v>
      </c>
      <c r="S23" s="228">
        <f>'[1]EU CR5'!S23</f>
        <v>0</v>
      </c>
    </row>
    <row r="24" spans="1:19" s="12" customFormat="1" ht="12.75" customHeight="1" thickBot="1">
      <c r="A24" s="313">
        <v>14</v>
      </c>
      <c r="B24" s="377" t="s">
        <v>740</v>
      </c>
      <c r="C24" s="228">
        <f>'[1]EU CR5'!C24</f>
        <v>0</v>
      </c>
      <c r="D24" s="228">
        <f>'[1]EU CR5'!D24</f>
        <v>0</v>
      </c>
      <c r="E24" s="228">
        <f>'[1]EU CR5'!E24</f>
        <v>0</v>
      </c>
      <c r="F24" s="228">
        <f>'[1]EU CR5'!F24</f>
        <v>0</v>
      </c>
      <c r="G24" s="228">
        <f>'[1]EU CR5'!G24</f>
        <v>1</v>
      </c>
      <c r="H24" s="228">
        <f>'[1]EU CR5'!H24</f>
        <v>0</v>
      </c>
      <c r="I24" s="228">
        <f>'[1]EU CR5'!I24</f>
        <v>0</v>
      </c>
      <c r="J24" s="228">
        <f>'[1]EU CR5'!J24</f>
        <v>0</v>
      </c>
      <c r="K24" s="228">
        <f>'[1]EU CR5'!K24</f>
        <v>0</v>
      </c>
      <c r="L24" s="228">
        <f>'[1]EU CR5'!L24</f>
        <v>2</v>
      </c>
      <c r="M24" s="228">
        <f>'[1]EU CR5'!M24</f>
        <v>0</v>
      </c>
      <c r="N24" s="228">
        <f>'[1]EU CR5'!N24</f>
        <v>0</v>
      </c>
      <c r="O24" s="228">
        <f>'[1]EU CR5'!O24</f>
        <v>0</v>
      </c>
      <c r="P24" s="228">
        <f>'[1]EU CR5'!P24</f>
        <v>0</v>
      </c>
      <c r="Q24" s="228">
        <f>'[1]EU CR5'!Q24</f>
        <v>0</v>
      </c>
      <c r="R24" s="228">
        <f>'[1]EU CR5'!R24</f>
        <v>3</v>
      </c>
      <c r="S24" s="228">
        <f>'[1]EU CR5'!S24</f>
        <v>3</v>
      </c>
    </row>
    <row r="25" spans="1:19" s="12" customFormat="1" thickBot="1">
      <c r="A25" s="313">
        <v>15</v>
      </c>
      <c r="B25" s="377" t="s">
        <v>28</v>
      </c>
      <c r="C25" s="228">
        <f>'[1]EU CR5'!C25</f>
        <v>0</v>
      </c>
      <c r="D25" s="228">
        <f>'[1]EU CR5'!D25</f>
        <v>0</v>
      </c>
      <c r="E25" s="228">
        <f>'[1]EU CR5'!E25</f>
        <v>0</v>
      </c>
      <c r="F25" s="228">
        <f>'[1]EU CR5'!F25</f>
        <v>0</v>
      </c>
      <c r="G25" s="228">
        <f>'[1]EU CR5'!G25</f>
        <v>0</v>
      </c>
      <c r="H25" s="228">
        <f>'[1]EU CR5'!H25</f>
        <v>0</v>
      </c>
      <c r="I25" s="228">
        <f>'[1]EU CR5'!I25</f>
        <v>0</v>
      </c>
      <c r="J25" s="228">
        <f>'[1]EU CR5'!J25</f>
        <v>0</v>
      </c>
      <c r="K25" s="228">
        <f>'[1]EU CR5'!K25</f>
        <v>0</v>
      </c>
      <c r="L25" s="228">
        <f>'[1]EU CR5'!L25</f>
        <v>6</v>
      </c>
      <c r="M25" s="228">
        <f>'[1]EU CR5'!M25</f>
        <v>0</v>
      </c>
      <c r="N25" s="228">
        <f>'[1]EU CR5'!N25</f>
        <v>23</v>
      </c>
      <c r="O25" s="228">
        <f>'[1]EU CR5'!O25</f>
        <v>0</v>
      </c>
      <c r="P25" s="228">
        <f>'[1]EU CR5'!P25</f>
        <v>0</v>
      </c>
      <c r="Q25" s="228">
        <f>'[1]EU CR5'!Q25</f>
        <v>0</v>
      </c>
      <c r="R25" s="228">
        <f>'[1]EU CR5'!R25</f>
        <v>29</v>
      </c>
      <c r="S25" s="228">
        <f>'[1]EU CR5'!S25</f>
        <v>29</v>
      </c>
    </row>
    <row r="26" spans="1:19" s="12" customFormat="1" thickBot="1">
      <c r="A26" s="313">
        <v>16</v>
      </c>
      <c r="B26" s="377" t="s">
        <v>64</v>
      </c>
      <c r="C26" s="351">
        <f>'[1]EU CR5'!C26</f>
        <v>88</v>
      </c>
      <c r="D26" s="351">
        <f>'[1]EU CR5'!D26</f>
        <v>0</v>
      </c>
      <c r="E26" s="351">
        <f>'[1]EU CR5'!E26</f>
        <v>0</v>
      </c>
      <c r="F26" s="351">
        <f>'[1]EU CR5'!F26</f>
        <v>0</v>
      </c>
      <c r="G26" s="351">
        <f>'[1]EU CR5'!G26</f>
        <v>58</v>
      </c>
      <c r="H26" s="351">
        <f>'[1]EU CR5'!H26</f>
        <v>0</v>
      </c>
      <c r="I26" s="351">
        <f>'[1]EU CR5'!I26</f>
        <v>0</v>
      </c>
      <c r="J26" s="351">
        <f>'[1]EU CR5'!J26</f>
        <v>0</v>
      </c>
      <c r="K26" s="351">
        <f>'[1]EU CR5'!K26</f>
        <v>0</v>
      </c>
      <c r="L26" s="351">
        <f>'[1]EU CR5'!L26</f>
        <v>1560</v>
      </c>
      <c r="M26" s="351">
        <f>'[1]EU CR5'!M26</f>
        <v>24</v>
      </c>
      <c r="N26" s="351">
        <f>'[1]EU CR5'!N26</f>
        <v>0</v>
      </c>
      <c r="O26" s="351">
        <f>'[1]EU CR5'!O26</f>
        <v>0</v>
      </c>
      <c r="P26" s="351">
        <f>'[1]EU CR5'!P26</f>
        <v>0</v>
      </c>
      <c r="Q26" s="351">
        <f>'[1]EU CR5'!Q26</f>
        <v>22</v>
      </c>
      <c r="R26" s="351">
        <f>'[1]EU CR5'!R26</f>
        <v>1752</v>
      </c>
      <c r="S26" s="351">
        <f>'[1]EU CR5'!S26</f>
        <v>1720</v>
      </c>
    </row>
    <row r="27" spans="1:19" s="12" customFormat="1" thickBot="1">
      <c r="A27" s="56">
        <v>17</v>
      </c>
      <c r="B27" s="352" t="s">
        <v>35</v>
      </c>
      <c r="C27" s="353">
        <f>'[1]EU CR5'!C27</f>
        <v>11276</v>
      </c>
      <c r="D27" s="353">
        <f>'[1]EU CR5'!D27</f>
        <v>0</v>
      </c>
      <c r="E27" s="353">
        <f>'[1]EU CR5'!E27</f>
        <v>38</v>
      </c>
      <c r="F27" s="353">
        <f>'[1]EU CR5'!F27</f>
        <v>276</v>
      </c>
      <c r="G27" s="353">
        <f>'[1]EU CR5'!G27</f>
        <v>909</v>
      </c>
      <c r="H27" s="353">
        <f>'[1]EU CR5'!H27</f>
        <v>2979</v>
      </c>
      <c r="I27" s="353">
        <f>'[1]EU CR5'!I27</f>
        <v>1259</v>
      </c>
      <c r="J27" s="353">
        <f>'[1]EU CR5'!J27</f>
        <v>0</v>
      </c>
      <c r="K27" s="353">
        <f>'[1]EU CR5'!K27</f>
        <v>1422</v>
      </c>
      <c r="L27" s="353">
        <f>'[1]EU CR5'!L27</f>
        <v>5660</v>
      </c>
      <c r="M27" s="353">
        <f>'[1]EU CR5'!M27</f>
        <v>753</v>
      </c>
      <c r="N27" s="353">
        <f>'[1]EU CR5'!N27</f>
        <v>23</v>
      </c>
      <c r="O27" s="353">
        <f>'[1]EU CR5'!O27</f>
        <v>0</v>
      </c>
      <c r="P27" s="353">
        <f>'[1]EU CR5'!P27</f>
        <v>0</v>
      </c>
      <c r="Q27" s="353">
        <f>'[1]EU CR5'!Q27</f>
        <v>22</v>
      </c>
      <c r="R27" s="353">
        <f>'[1]EU CR5'!R27</f>
        <v>24618</v>
      </c>
      <c r="S27" s="353">
        <f>'[1]EU CR5'!S27</f>
        <v>11741</v>
      </c>
    </row>
    <row r="28" spans="1:19" s="12" customFormat="1" ht="11.25">
      <c r="A28" s="15"/>
      <c r="B28" s="15"/>
      <c r="C28" s="15"/>
      <c r="D28" s="15"/>
      <c r="E28" s="15"/>
      <c r="F28" s="15"/>
      <c r="G28" s="15"/>
      <c r="H28" s="15"/>
      <c r="I28" s="15"/>
      <c r="J28" s="15"/>
      <c r="K28" s="15"/>
      <c r="L28" s="15"/>
      <c r="M28" s="15"/>
      <c r="N28" s="15"/>
      <c r="O28" s="15"/>
      <c r="P28" s="15"/>
      <c r="Q28" s="15"/>
      <c r="R28" s="15"/>
      <c r="S28" s="15"/>
    </row>
    <row r="29" spans="1:19" s="99" customFormat="1">
      <c r="A29" s="187"/>
      <c r="B29" s="187"/>
      <c r="C29" s="187"/>
      <c r="D29" s="187"/>
      <c r="E29" s="187"/>
      <c r="F29" s="187"/>
      <c r="G29" s="187"/>
      <c r="H29" s="187"/>
      <c r="I29" s="187"/>
      <c r="J29" s="187"/>
      <c r="K29" s="187"/>
      <c r="L29" s="187"/>
      <c r="M29" s="187"/>
      <c r="N29" s="187"/>
      <c r="O29" s="187"/>
      <c r="P29" s="187"/>
      <c r="Q29" s="187"/>
      <c r="R29" s="187"/>
      <c r="S29" s="187"/>
    </row>
    <row r="30" spans="1:19" s="99" customFormat="1" ht="12.75" thickBot="1">
      <c r="A30" s="187"/>
      <c r="B30" s="187"/>
      <c r="C30" s="187"/>
      <c r="D30" s="187"/>
      <c r="E30" s="187"/>
      <c r="F30" s="187"/>
      <c r="G30" s="187"/>
      <c r="H30" s="187"/>
      <c r="I30" s="187"/>
      <c r="J30" s="187"/>
      <c r="K30" s="187"/>
      <c r="L30" s="187"/>
      <c r="M30" s="187"/>
      <c r="N30" s="187"/>
      <c r="O30" s="187"/>
      <c r="P30" s="187"/>
      <c r="Q30" s="187"/>
      <c r="R30" s="187"/>
      <c r="S30" s="187"/>
    </row>
    <row r="31" spans="1:19" s="99" customFormat="1" ht="15.75" customHeight="1" thickBot="1">
      <c r="A31" s="1268">
        <v>44926</v>
      </c>
      <c r="B31" s="1269"/>
      <c r="C31" s="354" t="s">
        <v>3</v>
      </c>
      <c r="D31" s="354" t="s">
        <v>4</v>
      </c>
      <c r="E31" s="354" t="s">
        <v>5</v>
      </c>
      <c r="F31" s="354" t="s">
        <v>130</v>
      </c>
      <c r="G31" s="354" t="s">
        <v>127</v>
      </c>
      <c r="H31" s="354" t="s">
        <v>128</v>
      </c>
      <c r="I31" s="354" t="s">
        <v>129</v>
      </c>
      <c r="J31" s="354" t="s">
        <v>421</v>
      </c>
      <c r="K31" s="354" t="s">
        <v>731</v>
      </c>
      <c r="L31" s="638" t="s">
        <v>732</v>
      </c>
      <c r="M31" s="638" t="s">
        <v>733</v>
      </c>
      <c r="N31" s="638" t="s">
        <v>734</v>
      </c>
      <c r="O31" s="354" t="s">
        <v>735</v>
      </c>
      <c r="P31" s="354" t="s">
        <v>736</v>
      </c>
      <c r="Q31" s="638" t="s">
        <v>737</v>
      </c>
      <c r="R31" s="640" t="s">
        <v>738</v>
      </c>
      <c r="S31" s="640" t="s">
        <v>739</v>
      </c>
    </row>
    <row r="32" spans="1:19" s="12" customFormat="1" ht="23.25" customHeight="1" thickBot="1">
      <c r="A32" s="1270"/>
      <c r="B32" s="1271"/>
      <c r="C32" s="1281" t="s">
        <v>104</v>
      </c>
      <c r="D32" s="1280"/>
      <c r="E32" s="1280"/>
      <c r="F32" s="1280"/>
      <c r="G32" s="1280"/>
      <c r="H32" s="1280"/>
      <c r="I32" s="1280"/>
      <c r="J32" s="1280"/>
      <c r="K32" s="1280"/>
      <c r="L32" s="1280"/>
      <c r="M32" s="1280"/>
      <c r="N32" s="1280"/>
      <c r="O32" s="1280"/>
      <c r="P32" s="1280"/>
      <c r="Q32" s="1280"/>
      <c r="R32" s="1272" t="s">
        <v>35</v>
      </c>
      <c r="S32" s="1272" t="s">
        <v>105</v>
      </c>
    </row>
    <row r="33" spans="1:19" s="12" customFormat="1" ht="15.75" customHeight="1" thickBot="1">
      <c r="A33" s="1266"/>
      <c r="B33" s="1267"/>
      <c r="C33" s="374">
        <v>0</v>
      </c>
      <c r="D33" s="374">
        <v>0.02</v>
      </c>
      <c r="E33" s="374">
        <v>0.04</v>
      </c>
      <c r="F33" s="374">
        <v>0.1</v>
      </c>
      <c r="G33" s="374">
        <v>0.2</v>
      </c>
      <c r="H33" s="374">
        <v>0.35</v>
      </c>
      <c r="I33" s="374">
        <v>0.5</v>
      </c>
      <c r="J33" s="374">
        <v>0.7</v>
      </c>
      <c r="K33" s="374">
        <v>0.75</v>
      </c>
      <c r="L33" s="375">
        <v>1</v>
      </c>
      <c r="M33" s="375">
        <v>1.5</v>
      </c>
      <c r="N33" s="375">
        <v>2.5</v>
      </c>
      <c r="O33" s="374">
        <v>3.7</v>
      </c>
      <c r="P33" s="374">
        <v>12.5</v>
      </c>
      <c r="Q33" s="375" t="s">
        <v>539</v>
      </c>
      <c r="R33" s="1273"/>
      <c r="S33" s="1273"/>
    </row>
    <row r="34" spans="1:19" s="12" customFormat="1" ht="12" customHeight="1" thickBot="1">
      <c r="A34" s="1266" t="s">
        <v>103</v>
      </c>
      <c r="B34" s="1267"/>
      <c r="C34" s="114" t="s">
        <v>36</v>
      </c>
      <c r="D34" s="114" t="s">
        <v>36</v>
      </c>
      <c r="E34" s="114" t="s">
        <v>36</v>
      </c>
      <c r="F34" s="114" t="s">
        <v>36</v>
      </c>
      <c r="G34" s="114" t="s">
        <v>36</v>
      </c>
      <c r="H34" s="114" t="s">
        <v>36</v>
      </c>
      <c r="I34" s="114" t="s">
        <v>36</v>
      </c>
      <c r="J34" s="114" t="s">
        <v>36</v>
      </c>
      <c r="K34" s="114" t="s">
        <v>36</v>
      </c>
      <c r="L34" s="114" t="s">
        <v>36</v>
      </c>
      <c r="M34" s="114" t="s">
        <v>36</v>
      </c>
      <c r="N34" s="114" t="s">
        <v>36</v>
      </c>
      <c r="O34" s="114" t="s">
        <v>36</v>
      </c>
      <c r="P34" s="114" t="s">
        <v>36</v>
      </c>
      <c r="Q34" s="114" t="s">
        <v>36</v>
      </c>
      <c r="R34" s="114" t="s">
        <v>36</v>
      </c>
      <c r="S34" s="114" t="s">
        <v>36</v>
      </c>
    </row>
    <row r="35" spans="1:19" s="12" customFormat="1" thickBot="1">
      <c r="A35" s="36">
        <v>1</v>
      </c>
      <c r="B35" s="358" t="s">
        <v>58</v>
      </c>
      <c r="C35" s="787">
        <v>10711</v>
      </c>
      <c r="D35" s="788">
        <v>0</v>
      </c>
      <c r="E35" s="788">
        <v>0</v>
      </c>
      <c r="F35" s="788">
        <v>0</v>
      </c>
      <c r="G35" s="787">
        <v>84</v>
      </c>
      <c r="H35" s="788">
        <v>0</v>
      </c>
      <c r="I35" s="788">
        <v>0</v>
      </c>
      <c r="J35" s="788">
        <v>0</v>
      </c>
      <c r="K35" s="788">
        <v>0</v>
      </c>
      <c r="L35" s="787">
        <v>227</v>
      </c>
      <c r="M35" s="788">
        <v>0</v>
      </c>
      <c r="N35" s="788">
        <v>0</v>
      </c>
      <c r="O35" s="788">
        <v>0</v>
      </c>
      <c r="P35" s="788">
        <v>0</v>
      </c>
      <c r="Q35" s="788">
        <v>0</v>
      </c>
      <c r="R35" s="789">
        <v>11022</v>
      </c>
      <c r="S35" s="787">
        <v>228</v>
      </c>
    </row>
    <row r="36" spans="1:19" s="12" customFormat="1" thickBot="1">
      <c r="A36" s="313">
        <v>2</v>
      </c>
      <c r="B36" s="377" t="s">
        <v>221</v>
      </c>
      <c r="C36" s="787">
        <v>101</v>
      </c>
      <c r="D36" s="788">
        <v>0</v>
      </c>
      <c r="E36" s="788">
        <v>0</v>
      </c>
      <c r="F36" s="788">
        <v>0</v>
      </c>
      <c r="G36" s="787">
        <v>8</v>
      </c>
      <c r="H36" s="788">
        <v>0</v>
      </c>
      <c r="I36" s="788">
        <v>0</v>
      </c>
      <c r="J36" s="788">
        <v>0</v>
      </c>
      <c r="K36" s="788">
        <v>0</v>
      </c>
      <c r="L36" s="788">
        <v>0</v>
      </c>
      <c r="M36" s="788">
        <v>0</v>
      </c>
      <c r="N36" s="788">
        <v>0</v>
      </c>
      <c r="O36" s="788">
        <v>0</v>
      </c>
      <c r="P36" s="788">
        <v>0</v>
      </c>
      <c r="Q36" s="788">
        <v>0</v>
      </c>
      <c r="R36" s="789">
        <v>109</v>
      </c>
      <c r="S36" s="790">
        <v>0</v>
      </c>
    </row>
    <row r="37" spans="1:19" s="12" customFormat="1" thickBot="1">
      <c r="A37" s="313">
        <v>3</v>
      </c>
      <c r="B37" s="377" t="s">
        <v>107</v>
      </c>
      <c r="C37" s="787">
        <v>177</v>
      </c>
      <c r="D37" s="788">
        <v>0</v>
      </c>
      <c r="E37" s="788">
        <v>0</v>
      </c>
      <c r="F37" s="788">
        <v>0</v>
      </c>
      <c r="G37" s="788">
        <v>0</v>
      </c>
      <c r="H37" s="788">
        <v>0</v>
      </c>
      <c r="I37" s="788">
        <v>0</v>
      </c>
      <c r="J37" s="788">
        <v>0</v>
      </c>
      <c r="K37" s="788">
        <v>0</v>
      </c>
      <c r="L37" s="787">
        <v>4</v>
      </c>
      <c r="M37" s="788">
        <v>0</v>
      </c>
      <c r="N37" s="788">
        <v>0</v>
      </c>
      <c r="O37" s="788">
        <v>0</v>
      </c>
      <c r="P37" s="788">
        <v>0</v>
      </c>
      <c r="Q37" s="788">
        <v>0</v>
      </c>
      <c r="R37" s="789">
        <v>181</v>
      </c>
      <c r="S37" s="790">
        <v>0</v>
      </c>
    </row>
    <row r="38" spans="1:19" s="12" customFormat="1" thickBot="1">
      <c r="A38" s="313">
        <v>4</v>
      </c>
      <c r="B38" s="377" t="s">
        <v>108</v>
      </c>
      <c r="C38" s="787">
        <v>206</v>
      </c>
      <c r="D38" s="788">
        <v>0</v>
      </c>
      <c r="E38" s="788">
        <v>0</v>
      </c>
      <c r="F38" s="788">
        <v>0</v>
      </c>
      <c r="G38" s="788">
        <v>0</v>
      </c>
      <c r="H38" s="788">
        <v>0</v>
      </c>
      <c r="I38" s="788">
        <v>0</v>
      </c>
      <c r="J38" s="788">
        <v>0</v>
      </c>
      <c r="K38" s="788">
        <v>0</v>
      </c>
      <c r="L38" s="788">
        <v>0</v>
      </c>
      <c r="M38" s="788">
        <v>0</v>
      </c>
      <c r="N38" s="788">
        <v>0</v>
      </c>
      <c r="O38" s="788">
        <v>0</v>
      </c>
      <c r="P38" s="788">
        <v>0</v>
      </c>
      <c r="Q38" s="788">
        <v>0</v>
      </c>
      <c r="R38" s="789">
        <v>206</v>
      </c>
      <c r="S38" s="787">
        <v>37</v>
      </c>
    </row>
    <row r="39" spans="1:19" s="12" customFormat="1" thickBot="1">
      <c r="A39" s="313">
        <v>5</v>
      </c>
      <c r="B39" s="377" t="s">
        <v>109</v>
      </c>
      <c r="C39" s="787">
        <v>125</v>
      </c>
      <c r="D39" s="788">
        <v>0</v>
      </c>
      <c r="E39" s="788">
        <v>0</v>
      </c>
      <c r="F39" s="788">
        <v>0</v>
      </c>
      <c r="G39" s="788">
        <v>0</v>
      </c>
      <c r="H39" s="788">
        <v>0</v>
      </c>
      <c r="I39" s="788">
        <v>0</v>
      </c>
      <c r="J39" s="788">
        <v>0</v>
      </c>
      <c r="K39" s="788">
        <v>0</v>
      </c>
      <c r="L39" s="788">
        <v>0</v>
      </c>
      <c r="M39" s="788">
        <v>0</v>
      </c>
      <c r="N39" s="788">
        <v>0</v>
      </c>
      <c r="O39" s="788">
        <v>0</v>
      </c>
      <c r="P39" s="788">
        <v>0</v>
      </c>
      <c r="Q39" s="788">
        <v>0</v>
      </c>
      <c r="R39" s="789">
        <v>125</v>
      </c>
      <c r="S39" s="788">
        <v>0</v>
      </c>
    </row>
    <row r="40" spans="1:19" s="12" customFormat="1" thickBot="1">
      <c r="A40" s="313">
        <v>6</v>
      </c>
      <c r="B40" s="377" t="s">
        <v>59</v>
      </c>
      <c r="C40" s="788">
        <v>0</v>
      </c>
      <c r="D40" s="788">
        <v>0</v>
      </c>
      <c r="E40" s="788">
        <v>0</v>
      </c>
      <c r="F40" s="788">
        <v>0</v>
      </c>
      <c r="G40" s="787">
        <v>455</v>
      </c>
      <c r="H40" s="788">
        <v>0</v>
      </c>
      <c r="I40" s="787">
        <v>216</v>
      </c>
      <c r="J40" s="788">
        <v>0</v>
      </c>
      <c r="K40" s="788">
        <v>0</v>
      </c>
      <c r="L40" s="787">
        <v>71</v>
      </c>
      <c r="M40" s="788">
        <v>0</v>
      </c>
      <c r="N40" s="788">
        <v>0</v>
      </c>
      <c r="O40" s="788">
        <v>0</v>
      </c>
      <c r="P40" s="788">
        <v>0</v>
      </c>
      <c r="Q40" s="788">
        <v>0</v>
      </c>
      <c r="R40" s="789">
        <v>742</v>
      </c>
      <c r="S40" s="788">
        <v>0</v>
      </c>
    </row>
    <row r="41" spans="1:19" s="12" customFormat="1" thickBot="1">
      <c r="A41" s="313">
        <v>7</v>
      </c>
      <c r="B41" s="377" t="s">
        <v>60</v>
      </c>
      <c r="C41" s="788">
        <v>0</v>
      </c>
      <c r="D41" s="788">
        <v>0</v>
      </c>
      <c r="E41" s="788">
        <v>0</v>
      </c>
      <c r="F41" s="788">
        <v>0</v>
      </c>
      <c r="G41" s="787">
        <v>24</v>
      </c>
      <c r="H41" s="788">
        <v>0</v>
      </c>
      <c r="I41" s="787">
        <v>59</v>
      </c>
      <c r="J41" s="788">
        <v>0</v>
      </c>
      <c r="K41" s="788">
        <v>0</v>
      </c>
      <c r="L41" s="787">
        <v>3473</v>
      </c>
      <c r="M41" s="787">
        <v>40</v>
      </c>
      <c r="N41" s="788">
        <v>0</v>
      </c>
      <c r="O41" s="788">
        <v>0</v>
      </c>
      <c r="P41" s="788">
        <v>0</v>
      </c>
      <c r="Q41" s="788">
        <v>0</v>
      </c>
      <c r="R41" s="789">
        <v>3596</v>
      </c>
      <c r="S41" s="787">
        <v>3430</v>
      </c>
    </row>
    <row r="42" spans="1:19" s="12" customFormat="1" thickBot="1">
      <c r="A42" s="313">
        <v>8</v>
      </c>
      <c r="B42" s="377" t="s">
        <v>61</v>
      </c>
      <c r="C42" s="788">
        <v>0</v>
      </c>
      <c r="D42" s="788">
        <v>0</v>
      </c>
      <c r="E42" s="788">
        <v>0</v>
      </c>
      <c r="F42" s="788">
        <v>0</v>
      </c>
      <c r="G42" s="788">
        <v>0</v>
      </c>
      <c r="H42" s="788">
        <v>0</v>
      </c>
      <c r="I42" s="788">
        <v>0</v>
      </c>
      <c r="J42" s="788">
        <v>0</v>
      </c>
      <c r="K42" s="787">
        <v>1362</v>
      </c>
      <c r="L42" s="788">
        <v>0</v>
      </c>
      <c r="M42" s="788">
        <v>0</v>
      </c>
      <c r="N42" s="788">
        <v>0</v>
      </c>
      <c r="O42" s="788">
        <v>0</v>
      </c>
      <c r="P42" s="788">
        <v>0</v>
      </c>
      <c r="Q42" s="788">
        <v>0</v>
      </c>
      <c r="R42" s="789">
        <v>1362</v>
      </c>
      <c r="S42" s="787">
        <v>1362</v>
      </c>
    </row>
    <row r="43" spans="1:19" s="12" customFormat="1" thickBot="1">
      <c r="A43" s="313">
        <v>9</v>
      </c>
      <c r="B43" s="377" t="s">
        <v>62</v>
      </c>
      <c r="C43" s="788">
        <v>0</v>
      </c>
      <c r="D43" s="788">
        <v>0</v>
      </c>
      <c r="E43" s="788">
        <v>0</v>
      </c>
      <c r="F43" s="788">
        <v>0</v>
      </c>
      <c r="G43" s="788">
        <v>0</v>
      </c>
      <c r="H43" s="787">
        <v>3011</v>
      </c>
      <c r="I43" s="787">
        <v>939</v>
      </c>
      <c r="J43" s="788">
        <v>0</v>
      </c>
      <c r="K43" s="788">
        <v>0</v>
      </c>
      <c r="L43" s="788">
        <v>0</v>
      </c>
      <c r="M43" s="788">
        <v>0</v>
      </c>
      <c r="N43" s="788">
        <v>0</v>
      </c>
      <c r="O43" s="788">
        <v>0</v>
      </c>
      <c r="P43" s="788">
        <v>0</v>
      </c>
      <c r="Q43" s="788">
        <v>0</v>
      </c>
      <c r="R43" s="789">
        <v>3950</v>
      </c>
      <c r="S43" s="787">
        <v>3949</v>
      </c>
    </row>
    <row r="44" spans="1:19" s="12" customFormat="1" thickBot="1">
      <c r="A44" s="313">
        <v>10</v>
      </c>
      <c r="B44" s="377" t="s">
        <v>79</v>
      </c>
      <c r="C44" s="788">
        <v>0</v>
      </c>
      <c r="D44" s="788">
        <v>0</v>
      </c>
      <c r="E44" s="788">
        <v>0</v>
      </c>
      <c r="F44" s="788">
        <v>0</v>
      </c>
      <c r="G44" s="788">
        <v>0</v>
      </c>
      <c r="H44" s="788">
        <v>0</v>
      </c>
      <c r="I44" s="788">
        <v>0</v>
      </c>
      <c r="J44" s="788">
        <v>0</v>
      </c>
      <c r="K44" s="788">
        <v>0</v>
      </c>
      <c r="L44" s="787">
        <v>238</v>
      </c>
      <c r="M44" s="787">
        <v>23</v>
      </c>
      <c r="N44" s="788">
        <v>0</v>
      </c>
      <c r="O44" s="788">
        <v>0</v>
      </c>
      <c r="P44" s="788">
        <v>0</v>
      </c>
      <c r="Q44" s="788">
        <v>0</v>
      </c>
      <c r="R44" s="789">
        <v>261</v>
      </c>
      <c r="S44" s="787">
        <v>261</v>
      </c>
    </row>
    <row r="45" spans="1:19" s="12" customFormat="1" thickBot="1">
      <c r="A45" s="313">
        <v>11</v>
      </c>
      <c r="B45" s="377" t="s">
        <v>537</v>
      </c>
      <c r="C45" s="788">
        <v>0</v>
      </c>
      <c r="D45" s="788">
        <v>0</v>
      </c>
      <c r="E45" s="788">
        <v>0</v>
      </c>
      <c r="F45" s="788">
        <v>0</v>
      </c>
      <c r="G45" s="788">
        <v>0</v>
      </c>
      <c r="H45" s="788">
        <v>0</v>
      </c>
      <c r="I45" s="788">
        <v>0</v>
      </c>
      <c r="J45" s="788">
        <v>0</v>
      </c>
      <c r="K45" s="788">
        <v>0</v>
      </c>
      <c r="L45" s="788">
        <v>0</v>
      </c>
      <c r="M45" s="787">
        <v>643</v>
      </c>
      <c r="N45" s="788">
        <v>0</v>
      </c>
      <c r="O45" s="788">
        <v>0</v>
      </c>
      <c r="P45" s="788">
        <v>0</v>
      </c>
      <c r="Q45" s="788">
        <v>0</v>
      </c>
      <c r="R45" s="789">
        <v>643</v>
      </c>
      <c r="S45" s="787">
        <v>643</v>
      </c>
    </row>
    <row r="46" spans="1:19" s="12" customFormat="1" thickBot="1">
      <c r="A46" s="313">
        <v>12</v>
      </c>
      <c r="B46" s="377" t="s">
        <v>63</v>
      </c>
      <c r="C46" s="788">
        <v>0</v>
      </c>
      <c r="D46" s="788">
        <v>0</v>
      </c>
      <c r="E46" s="788">
        <v>0</v>
      </c>
      <c r="F46" s="787">
        <v>109</v>
      </c>
      <c r="G46" s="788">
        <v>0</v>
      </c>
      <c r="H46" s="788">
        <v>0</v>
      </c>
      <c r="I46" s="788">
        <v>0</v>
      </c>
      <c r="J46" s="788">
        <v>0</v>
      </c>
      <c r="K46" s="788">
        <v>0</v>
      </c>
      <c r="L46" s="788">
        <v>0</v>
      </c>
      <c r="M46" s="788">
        <v>0</v>
      </c>
      <c r="N46" s="788">
        <v>0</v>
      </c>
      <c r="O46" s="788">
        <v>0</v>
      </c>
      <c r="P46" s="788">
        <v>0</v>
      </c>
      <c r="Q46" s="788">
        <v>0</v>
      </c>
      <c r="R46" s="789">
        <v>109</v>
      </c>
      <c r="S46" s="790">
        <v>0</v>
      </c>
    </row>
    <row r="47" spans="1:19" s="12" customFormat="1" ht="21.75" thickBot="1">
      <c r="A47" s="313">
        <v>13</v>
      </c>
      <c r="B47" s="377" t="s">
        <v>269</v>
      </c>
      <c r="C47" s="788">
        <v>0</v>
      </c>
      <c r="D47" s="788">
        <v>0</v>
      </c>
      <c r="E47" s="788">
        <v>0</v>
      </c>
      <c r="F47" s="788">
        <v>0</v>
      </c>
      <c r="G47" s="788">
        <v>0</v>
      </c>
      <c r="H47" s="788">
        <v>0</v>
      </c>
      <c r="I47" s="788">
        <v>0</v>
      </c>
      <c r="J47" s="788">
        <v>0</v>
      </c>
      <c r="K47" s="788">
        <v>0</v>
      </c>
      <c r="L47" s="788">
        <v>0</v>
      </c>
      <c r="M47" s="788">
        <v>0</v>
      </c>
      <c r="N47" s="788">
        <v>0</v>
      </c>
      <c r="O47" s="788">
        <v>0</v>
      </c>
      <c r="P47" s="788">
        <v>0</v>
      </c>
      <c r="Q47" s="788">
        <v>0</v>
      </c>
      <c r="R47" s="791">
        <v>0</v>
      </c>
      <c r="S47" s="790">
        <v>0</v>
      </c>
    </row>
    <row r="48" spans="1:19" s="12" customFormat="1" ht="12.75" customHeight="1" thickBot="1">
      <c r="A48" s="313">
        <v>14</v>
      </c>
      <c r="B48" s="377" t="s">
        <v>740</v>
      </c>
      <c r="C48" s="788">
        <v>0</v>
      </c>
      <c r="D48" s="788">
        <v>0</v>
      </c>
      <c r="E48" s="788">
        <v>0</v>
      </c>
      <c r="F48" s="788">
        <v>0</v>
      </c>
      <c r="G48" s="787">
        <v>1</v>
      </c>
      <c r="H48" s="788">
        <v>0</v>
      </c>
      <c r="I48" s="788">
        <v>0</v>
      </c>
      <c r="J48" s="788">
        <v>0</v>
      </c>
      <c r="K48" s="788">
        <v>0</v>
      </c>
      <c r="L48" s="787">
        <v>2</v>
      </c>
      <c r="M48" s="788">
        <v>0</v>
      </c>
      <c r="N48" s="788">
        <v>0</v>
      </c>
      <c r="O48" s="788">
        <v>0</v>
      </c>
      <c r="P48" s="788">
        <v>0</v>
      </c>
      <c r="Q48" s="788">
        <v>0</v>
      </c>
      <c r="R48" s="789">
        <v>3</v>
      </c>
      <c r="S48" s="787">
        <v>3</v>
      </c>
    </row>
    <row r="49" spans="1:19" s="12" customFormat="1" thickBot="1">
      <c r="A49" s="313">
        <v>15</v>
      </c>
      <c r="B49" s="377" t="s">
        <v>28</v>
      </c>
      <c r="C49" s="788">
        <v>0</v>
      </c>
      <c r="D49" s="788">
        <v>0</v>
      </c>
      <c r="E49" s="788">
        <v>0</v>
      </c>
      <c r="F49" s="788">
        <v>0</v>
      </c>
      <c r="G49" s="788">
        <v>0</v>
      </c>
      <c r="H49" s="788">
        <v>0</v>
      </c>
      <c r="I49" s="788">
        <v>0</v>
      </c>
      <c r="J49" s="788">
        <v>0</v>
      </c>
      <c r="K49" s="788">
        <v>0</v>
      </c>
      <c r="L49" s="787">
        <v>8</v>
      </c>
      <c r="M49" s="788">
        <v>0</v>
      </c>
      <c r="N49" s="787">
        <v>23</v>
      </c>
      <c r="O49" s="788">
        <v>0</v>
      </c>
      <c r="P49" s="788">
        <v>0</v>
      </c>
      <c r="Q49" s="788">
        <v>0</v>
      </c>
      <c r="R49" s="789">
        <v>31</v>
      </c>
      <c r="S49" s="787">
        <v>31</v>
      </c>
    </row>
    <row r="50" spans="1:19" s="12" customFormat="1" thickBot="1">
      <c r="A50" s="313">
        <v>16</v>
      </c>
      <c r="B50" s="377" t="s">
        <v>64</v>
      </c>
      <c r="C50" s="792">
        <v>92</v>
      </c>
      <c r="D50" s="793">
        <v>0</v>
      </c>
      <c r="E50" s="793">
        <v>0</v>
      </c>
      <c r="F50" s="793">
        <v>0</v>
      </c>
      <c r="G50" s="792">
        <v>38</v>
      </c>
      <c r="H50" s="793">
        <v>0</v>
      </c>
      <c r="I50" s="793">
        <v>0</v>
      </c>
      <c r="J50" s="793">
        <v>0</v>
      </c>
      <c r="K50" s="793">
        <v>0</v>
      </c>
      <c r="L50" s="792">
        <v>1739</v>
      </c>
      <c r="M50" s="793">
        <v>0</v>
      </c>
      <c r="N50" s="793">
        <v>0</v>
      </c>
      <c r="O50" s="793">
        <v>0</v>
      </c>
      <c r="P50" s="793">
        <v>0</v>
      </c>
      <c r="Q50" s="792">
        <v>22</v>
      </c>
      <c r="R50" s="794">
        <v>1891</v>
      </c>
      <c r="S50" s="792">
        <v>1806</v>
      </c>
    </row>
    <row r="51" spans="1:19" s="12" customFormat="1" thickBot="1">
      <c r="A51" s="56">
        <v>17</v>
      </c>
      <c r="B51" s="352" t="s">
        <v>35</v>
      </c>
      <c r="C51" s="795">
        <v>11410</v>
      </c>
      <c r="D51" s="796">
        <v>0</v>
      </c>
      <c r="E51" s="796">
        <v>0</v>
      </c>
      <c r="F51" s="797">
        <v>109</v>
      </c>
      <c r="G51" s="797">
        <v>610</v>
      </c>
      <c r="H51" s="797">
        <v>3011</v>
      </c>
      <c r="I51" s="797">
        <v>1215</v>
      </c>
      <c r="J51" s="796">
        <v>0</v>
      </c>
      <c r="K51" s="797">
        <v>1362</v>
      </c>
      <c r="L51" s="797">
        <v>5763</v>
      </c>
      <c r="M51" s="797">
        <v>706</v>
      </c>
      <c r="N51" s="797">
        <v>23</v>
      </c>
      <c r="O51" s="796">
        <v>0</v>
      </c>
      <c r="P51" s="796">
        <v>0</v>
      </c>
      <c r="Q51" s="797">
        <v>22</v>
      </c>
      <c r="R51" s="797">
        <v>24231</v>
      </c>
      <c r="S51" s="797">
        <v>11750</v>
      </c>
    </row>
    <row r="52" spans="1:19" s="12" customFormat="1" ht="11.25">
      <c r="A52" s="378"/>
      <c r="B52" s="379"/>
      <c r="C52" s="380"/>
      <c r="D52" s="380"/>
      <c r="E52" s="380"/>
      <c r="F52" s="380"/>
      <c r="G52" s="380"/>
      <c r="H52" s="380"/>
      <c r="I52" s="380"/>
      <c r="J52" s="380"/>
      <c r="K52" s="380"/>
      <c r="L52" s="380"/>
      <c r="M52" s="380"/>
      <c r="N52" s="380"/>
      <c r="O52" s="380"/>
      <c r="P52" s="380"/>
      <c r="Q52" s="380"/>
      <c r="R52" s="380"/>
      <c r="S52" s="380"/>
    </row>
    <row r="53" spans="1:19" s="99" customFormat="1">
      <c r="A53" s="381"/>
      <c r="B53" s="381"/>
      <c r="C53" s="382"/>
      <c r="D53" s="382"/>
      <c r="E53" s="382"/>
      <c r="F53" s="382"/>
      <c r="G53" s="382"/>
      <c r="H53" s="382"/>
      <c r="I53" s="382"/>
      <c r="J53" s="382"/>
      <c r="K53" s="382"/>
      <c r="L53" s="382"/>
      <c r="M53" s="382"/>
      <c r="N53" s="382"/>
      <c r="O53" s="382"/>
      <c r="P53" s="382"/>
      <c r="Q53" s="382"/>
      <c r="R53" s="382"/>
      <c r="S53" s="382"/>
    </row>
    <row r="54" spans="1:19" ht="24" customHeight="1">
      <c r="A54" s="347"/>
      <c r="B54" s="347"/>
    </row>
  </sheetData>
  <sheetProtection algorithmName="SHA-512" hashValue="3oL0v+z99K51m2AuJKaYumyU0g8rqvoXCkIpmdM9sW12dlIWoM3jTs7MFZJZBarF1ZelQ8iZRc1GMIlrCqtr/g==" saltValue="syUiN9/G+pZs0ikKzYHR8Q==" spinCount="100000" sheet="1" objects="1" scenarios="1" selectLockedCells="1"/>
  <customSheetViews>
    <customSheetView guid="{37226721-D1D5-4398-9EDA-67E59F139E5C}" topLeftCell="A25">
      <selection activeCell="J38" sqref="J38"/>
      <pageMargins left="0.7" right="0.7" top="0.75" bottom="0.75" header="0.3" footer="0.3"/>
      <pageSetup paperSize="9" orientation="portrait" r:id="rId1"/>
    </customSheetView>
    <customSheetView guid="{903BF3C7-8C98-4810-9C20-2AC37A2650A6}">
      <selection activeCell="B2" sqref="B2"/>
      <pageMargins left="0.7" right="0.7" top="0.75" bottom="0.75" header="0.3" footer="0.3"/>
      <pageSetup paperSize="9" orientation="portrait" r:id="rId2"/>
    </customSheetView>
    <customSheetView guid="{353F5685-0B8B-4AA1-9F16-66557969DCE8}" topLeftCell="A4">
      <selection activeCell="J16" sqref="J16"/>
      <pageMargins left="0.7" right="0.7" top="0.75" bottom="0.75" header="0.3" footer="0.3"/>
      <pageSetup paperSize="9" orientation="portrait" r:id="rId3"/>
    </customSheetView>
    <customSheetView guid="{1F1CDE94-43EA-4A90-82AF-291799113E76}">
      <selection activeCell="N16" sqref="C1:N1048576"/>
      <pageMargins left="0.7" right="0.7" top="0.75" bottom="0.75" header="0.3" footer="0.3"/>
      <pageSetup paperSize="9" orientation="portrait" r:id="rId4"/>
    </customSheetView>
    <customSheetView guid="{4F760026-2E26-4881-AAA8-3BCC1A815AF3}" topLeftCell="A31">
      <selection activeCell="D47" sqref="D47"/>
      <pageMargins left="0.7" right="0.7" top="0.75" bottom="0.75" header="0.3" footer="0.3"/>
      <pageSetup paperSize="9" orientation="portrait" r:id="rId5"/>
    </customSheetView>
  </customSheetViews>
  <mergeCells count="10">
    <mergeCell ref="A34:B34"/>
    <mergeCell ref="R32:R33"/>
    <mergeCell ref="A7:B9"/>
    <mergeCell ref="A31:B33"/>
    <mergeCell ref="S32:S33"/>
    <mergeCell ref="C8:Q8"/>
    <mergeCell ref="R8:R9"/>
    <mergeCell ref="S8:S9"/>
    <mergeCell ref="C32:Q32"/>
    <mergeCell ref="A10:B10"/>
  </mergeCells>
  <pageMargins left="0.7" right="0.7" top="0.75" bottom="0.75" header="0.3" footer="0.3"/>
  <pageSetup paperSize="9" scale="57" orientation="landscape" r:id="rId6"/>
  <drawing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0"/>
  <dimension ref="A1:T44"/>
  <sheetViews>
    <sheetView topLeftCell="A24" zoomScaleNormal="100" workbookViewId="0">
      <selection activeCell="A41" sqref="A41:K41"/>
    </sheetView>
  </sheetViews>
  <sheetFormatPr defaultColWidth="0" defaultRowHeight="12" zeroHeight="1"/>
  <cols>
    <col min="1" max="1" width="7.140625" style="99" customWidth="1"/>
    <col min="2" max="2" width="51.42578125" style="99" customWidth="1"/>
    <col min="3" max="3" width="14" style="99" bestFit="1" customWidth="1"/>
    <col min="4" max="4" width="13.7109375" style="99" bestFit="1" customWidth="1"/>
    <col min="5" max="5" width="14.5703125" style="99" bestFit="1" customWidth="1"/>
    <col min="6" max="6" width="19.7109375" style="99" customWidth="1"/>
    <col min="7" max="7" width="15.28515625" style="99" customWidth="1"/>
    <col min="8" max="8" width="19.7109375" style="99" bestFit="1" customWidth="1"/>
    <col min="9" max="9" width="11.7109375" style="99" bestFit="1" customWidth="1"/>
    <col min="10" max="10" width="9.85546875" style="99" customWidth="1"/>
    <col min="11" max="11" width="2.7109375" style="99" customWidth="1"/>
    <col min="12" max="12" width="9.140625" style="99" hidden="1" customWidth="1"/>
    <col min="13" max="20" width="0" style="99" hidden="1" customWidth="1"/>
    <col min="21" max="16384" width="8.85546875" style="99" hidden="1"/>
  </cols>
  <sheetData>
    <row r="1" spans="1:20" s="242" customFormat="1" ht="15.75">
      <c r="A1" s="19" t="s">
        <v>924</v>
      </c>
      <c r="B1" s="19"/>
      <c r="C1" s="19"/>
      <c r="D1" s="31"/>
      <c r="E1" s="19"/>
      <c r="F1" s="31"/>
      <c r="G1" s="19"/>
      <c r="H1" s="19"/>
      <c r="I1" s="19"/>
      <c r="J1" s="31" t="s">
        <v>899</v>
      </c>
      <c r="K1" s="19"/>
      <c r="L1" s="19"/>
      <c r="M1" s="19"/>
      <c r="N1" s="31"/>
      <c r="O1" s="19"/>
      <c r="P1" s="19"/>
      <c r="Q1" s="31"/>
      <c r="R1" s="31"/>
      <c r="S1" s="31"/>
      <c r="T1" s="31"/>
    </row>
    <row r="2" spans="1:20" s="21" customFormat="1" ht="15">
      <c r="A2" s="2"/>
      <c r="B2" s="2"/>
      <c r="C2" s="2"/>
      <c r="D2" s="2"/>
      <c r="E2" s="2"/>
      <c r="F2" s="2"/>
      <c r="G2" s="2"/>
      <c r="H2" s="2"/>
      <c r="I2" s="2"/>
      <c r="J2" s="2"/>
      <c r="K2" s="2"/>
      <c r="L2" s="2"/>
      <c r="M2" s="2"/>
      <c r="N2" s="2"/>
      <c r="O2" s="2"/>
      <c r="P2" s="2"/>
      <c r="Q2" s="2"/>
    </row>
    <row r="3" spans="1:20" s="21" customFormat="1" ht="23.25" customHeight="1">
      <c r="A3" s="1284" t="s">
        <v>1382</v>
      </c>
      <c r="B3" s="1284"/>
      <c r="C3" s="1284"/>
      <c r="D3" s="1284"/>
      <c r="E3" s="1284"/>
      <c r="F3" s="1284"/>
      <c r="G3" s="1284"/>
      <c r="H3" s="1284"/>
      <c r="I3" s="1284"/>
      <c r="J3" s="1284"/>
      <c r="K3" s="2"/>
      <c r="L3" s="2"/>
      <c r="M3" s="2"/>
      <c r="N3" s="2"/>
      <c r="O3" s="2"/>
      <c r="P3" s="2"/>
      <c r="Q3" s="2"/>
    </row>
    <row r="4" spans="1:20" s="21" customFormat="1" ht="15">
      <c r="A4" s="2"/>
      <c r="B4" s="2"/>
      <c r="C4" s="2"/>
      <c r="D4" s="2"/>
      <c r="E4" s="2"/>
      <c r="F4" s="2"/>
      <c r="G4" s="2"/>
      <c r="H4" s="2"/>
      <c r="I4" s="2"/>
      <c r="J4" s="2"/>
      <c r="K4" s="2"/>
      <c r="L4" s="2"/>
      <c r="M4" s="2"/>
      <c r="N4" s="2"/>
      <c r="O4" s="2"/>
      <c r="P4" s="2"/>
      <c r="Q4" s="2"/>
    </row>
    <row r="5" spans="1:20" s="243" customFormat="1" ht="15.75">
      <c r="A5" s="73" t="s">
        <v>695</v>
      </c>
      <c r="B5" s="73"/>
      <c r="C5" s="74"/>
      <c r="D5" s="74"/>
      <c r="E5" s="74"/>
      <c r="F5" s="74"/>
      <c r="G5" s="74"/>
      <c r="H5" s="74"/>
      <c r="I5" s="74"/>
      <c r="J5" s="74"/>
      <c r="K5" s="74"/>
      <c r="L5" s="74"/>
      <c r="M5" s="74"/>
      <c r="N5" s="74"/>
      <c r="O5" s="74"/>
      <c r="P5" s="74"/>
      <c r="Q5" s="74"/>
    </row>
    <row r="6" spans="1:20" s="21" customFormat="1" ht="15.75" thickBot="1">
      <c r="A6" s="2"/>
      <c r="B6" s="2"/>
      <c r="C6" s="2"/>
      <c r="D6" s="2"/>
      <c r="E6" s="2"/>
      <c r="F6" s="2"/>
      <c r="G6" s="2"/>
      <c r="H6" s="2"/>
      <c r="I6" s="2"/>
      <c r="J6" s="2"/>
      <c r="K6" s="2"/>
      <c r="L6" s="2"/>
      <c r="M6" s="2"/>
      <c r="N6" s="2"/>
      <c r="O6" s="2"/>
      <c r="P6" s="2"/>
      <c r="Q6" s="2"/>
    </row>
    <row r="7" spans="1:20" s="15" customFormat="1" ht="15.75" customHeight="1" thickBot="1">
      <c r="A7" s="1268">
        <v>45107</v>
      </c>
      <c r="B7" s="1269"/>
      <c r="C7" s="361" t="s">
        <v>3</v>
      </c>
      <c r="D7" s="361" t="s">
        <v>4</v>
      </c>
      <c r="E7" s="361" t="s">
        <v>5</v>
      </c>
      <c r="F7" s="361" t="s">
        <v>130</v>
      </c>
      <c r="G7" s="361" t="s">
        <v>127</v>
      </c>
      <c r="H7" s="361" t="s">
        <v>128</v>
      </c>
      <c r="I7" s="361" t="s">
        <v>129</v>
      </c>
      <c r="J7" s="361" t="s">
        <v>421</v>
      </c>
      <c r="K7" s="107"/>
    </row>
    <row r="8" spans="1:20" s="15" customFormat="1" ht="53.25" thickBot="1">
      <c r="A8" s="1270"/>
      <c r="B8" s="1271"/>
      <c r="C8" s="362" t="s">
        <v>540</v>
      </c>
      <c r="D8" s="362" t="s">
        <v>541</v>
      </c>
      <c r="E8" s="362" t="s">
        <v>980</v>
      </c>
      <c r="F8" s="1282" t="s">
        <v>542</v>
      </c>
      <c r="G8" s="362" t="s">
        <v>543</v>
      </c>
      <c r="H8" s="362" t="s">
        <v>544</v>
      </c>
      <c r="I8" s="362" t="s">
        <v>106</v>
      </c>
      <c r="J8" s="362" t="s">
        <v>997</v>
      </c>
      <c r="K8" s="107"/>
    </row>
    <row r="9" spans="1:20" s="15" customFormat="1" ht="15.75" customHeight="1" thickBot="1">
      <c r="A9" s="1266"/>
      <c r="B9" s="1267"/>
      <c r="C9" s="114" t="s">
        <v>36</v>
      </c>
      <c r="D9" s="114" t="s">
        <v>36</v>
      </c>
      <c r="E9" s="114" t="s">
        <v>36</v>
      </c>
      <c r="F9" s="1283"/>
      <c r="G9" s="114" t="s">
        <v>36</v>
      </c>
      <c r="H9" s="114" t="s">
        <v>36</v>
      </c>
      <c r="I9" s="114" t="s">
        <v>36</v>
      </c>
      <c r="J9" s="114" t="s">
        <v>36</v>
      </c>
      <c r="K9" s="107"/>
    </row>
    <row r="10" spans="1:20" s="15" customFormat="1" ht="11.25" thickBot="1">
      <c r="A10" s="363" t="s">
        <v>741</v>
      </c>
      <c r="B10" s="364" t="s">
        <v>545</v>
      </c>
      <c r="C10" s="228">
        <f>'[1]EU CCR1'!C8</f>
        <v>0</v>
      </c>
      <c r="D10" s="228">
        <f>'[1]EU CCR1'!D8</f>
        <v>0</v>
      </c>
      <c r="E10" s="652"/>
      <c r="F10" s="365" t="str">
        <f>'[1]EU CCR1'!F8</f>
        <v>1.4</v>
      </c>
      <c r="G10" s="228">
        <f>'[1]EU CCR1'!G8</f>
        <v>0</v>
      </c>
      <c r="H10" s="228">
        <f>'[1]EU CCR1'!H8</f>
        <v>0</v>
      </c>
      <c r="I10" s="228">
        <f>'[1]EU CCR1'!I8</f>
        <v>0</v>
      </c>
      <c r="J10" s="228">
        <f>'[1]EU CCR1'!J8</f>
        <v>0</v>
      </c>
      <c r="K10" s="107"/>
    </row>
    <row r="11" spans="1:20" s="15" customFormat="1" ht="11.25" thickBot="1">
      <c r="A11" s="363" t="s">
        <v>742</v>
      </c>
      <c r="B11" s="364" t="s">
        <v>546</v>
      </c>
      <c r="C11" s="228">
        <f>'[1]EU CCR1'!C9</f>
        <v>0</v>
      </c>
      <c r="D11" s="228">
        <f>'[1]EU CCR1'!D9</f>
        <v>0</v>
      </c>
      <c r="E11" s="652"/>
      <c r="F11" s="365" t="str">
        <f>'[1]EU CCR1'!F9</f>
        <v>1.4</v>
      </c>
      <c r="G11" s="228">
        <f>'[1]EU CCR1'!G9</f>
        <v>0</v>
      </c>
      <c r="H11" s="228">
        <f>'[1]EU CCR1'!H9</f>
        <v>0</v>
      </c>
      <c r="I11" s="228">
        <f>'[1]EU CCR1'!I9</f>
        <v>0</v>
      </c>
      <c r="J11" s="228">
        <f>'[1]EU CCR1'!J9</f>
        <v>0</v>
      </c>
      <c r="K11" s="107"/>
    </row>
    <row r="12" spans="1:20" s="15" customFormat="1" ht="11.25" thickBot="1">
      <c r="A12" s="366">
        <v>1</v>
      </c>
      <c r="B12" s="367" t="s">
        <v>547</v>
      </c>
      <c r="C12" s="228">
        <f>'[1]EU CCR1'!C10</f>
        <v>7</v>
      </c>
      <c r="D12" s="228">
        <f>'[1]EU CCR1'!D10</f>
        <v>17</v>
      </c>
      <c r="E12" s="652"/>
      <c r="F12" s="365" t="str">
        <f>'[1]EU CCR1'!F10</f>
        <v>1.4</v>
      </c>
      <c r="G12" s="228">
        <f>'[1]EU CCR1'!G10</f>
        <v>23</v>
      </c>
      <c r="H12" s="228">
        <f>'[1]EU CCR1'!H10</f>
        <v>24</v>
      </c>
      <c r="I12" s="228">
        <f>'[1]EU CCR1'!I10</f>
        <v>24</v>
      </c>
      <c r="J12" s="228">
        <f>'[1]EU CCR1'!J10</f>
        <v>6</v>
      </c>
      <c r="K12" s="107"/>
    </row>
    <row r="13" spans="1:20" s="15" customFormat="1" ht="11.25" thickBot="1">
      <c r="A13" s="363">
        <v>2</v>
      </c>
      <c r="B13" s="368" t="s">
        <v>548</v>
      </c>
      <c r="C13" s="652"/>
      <c r="D13" s="652"/>
      <c r="E13" s="228">
        <f>'[1]EU CCR1'!E11</f>
        <v>0</v>
      </c>
      <c r="F13" s="228">
        <f>'[1]EU CCR1'!F11</f>
        <v>0</v>
      </c>
      <c r="G13" s="228">
        <f>'[1]EU CCR1'!G11</f>
        <v>0</v>
      </c>
      <c r="H13" s="228">
        <f>'[1]EU CCR1'!H11</f>
        <v>0</v>
      </c>
      <c r="I13" s="228">
        <f>'[1]EU CCR1'!I11</f>
        <v>0</v>
      </c>
      <c r="J13" s="228">
        <f>'[1]EU CCR1'!J11</f>
        <v>0</v>
      </c>
      <c r="K13" s="107"/>
    </row>
    <row r="14" spans="1:20" s="15" customFormat="1" ht="11.25" thickBot="1">
      <c r="A14" s="363" t="s">
        <v>250</v>
      </c>
      <c r="B14" s="369" t="s">
        <v>549</v>
      </c>
      <c r="C14" s="652"/>
      <c r="D14" s="652"/>
      <c r="E14" s="228">
        <f>'[1]EU CCR1'!E12</f>
        <v>0</v>
      </c>
      <c r="F14" s="652"/>
      <c r="G14" s="228">
        <f>'[1]EU CCR1'!G12</f>
        <v>0</v>
      </c>
      <c r="H14" s="228">
        <f>'[1]EU CCR1'!H12</f>
        <v>0</v>
      </c>
      <c r="I14" s="228">
        <f>'[1]EU CCR1'!I12</f>
        <v>0</v>
      </c>
      <c r="J14" s="228">
        <f>'[1]EU CCR1'!J12</f>
        <v>0</v>
      </c>
      <c r="K14" s="107"/>
    </row>
    <row r="15" spans="1:20" s="15" customFormat="1" ht="21.75" thickBot="1">
      <c r="A15" s="366" t="s">
        <v>743</v>
      </c>
      <c r="B15" s="370" t="s">
        <v>550</v>
      </c>
      <c r="C15" s="652"/>
      <c r="D15" s="652"/>
      <c r="E15" s="228">
        <f>'[1]EU CCR1'!E13</f>
        <v>0</v>
      </c>
      <c r="F15" s="652"/>
      <c r="G15" s="228">
        <f>'[1]EU CCR1'!G13</f>
        <v>0</v>
      </c>
      <c r="H15" s="228">
        <f>'[1]EU CCR1'!H13</f>
        <v>0</v>
      </c>
      <c r="I15" s="228">
        <f>'[1]EU CCR1'!I13</f>
        <v>0</v>
      </c>
      <c r="J15" s="228">
        <f>'[1]EU CCR1'!J13</f>
        <v>0</v>
      </c>
      <c r="K15" s="107"/>
    </row>
    <row r="16" spans="1:20" s="15" customFormat="1" ht="11.25" thickBot="1">
      <c r="A16" s="363" t="s">
        <v>744</v>
      </c>
      <c r="B16" s="369" t="s">
        <v>551</v>
      </c>
      <c r="C16" s="652"/>
      <c r="D16" s="652"/>
      <c r="E16" s="228">
        <f>'[1]EU CCR1'!E14</f>
        <v>0</v>
      </c>
      <c r="F16" s="652"/>
      <c r="G16" s="228">
        <f>'[1]EU CCR1'!G14</f>
        <v>0</v>
      </c>
      <c r="H16" s="228">
        <f>'[1]EU CCR1'!H14</f>
        <v>0</v>
      </c>
      <c r="I16" s="228">
        <f>'[1]EU CCR1'!I14</f>
        <v>0</v>
      </c>
      <c r="J16" s="228">
        <f>'[1]EU CCR1'!J14</f>
        <v>0</v>
      </c>
      <c r="K16" s="107"/>
    </row>
    <row r="17" spans="1:11" s="15" customFormat="1" ht="11.25" thickBot="1">
      <c r="A17" s="363">
        <v>3</v>
      </c>
      <c r="B17" s="369" t="s">
        <v>552</v>
      </c>
      <c r="C17" s="652"/>
      <c r="D17" s="652"/>
      <c r="E17" s="652"/>
      <c r="F17" s="652"/>
      <c r="G17" s="228">
        <f>'[1]EU CCR1'!G15</f>
        <v>0</v>
      </c>
      <c r="H17" s="228">
        <f>'[1]EU CCR1'!H15</f>
        <v>0</v>
      </c>
      <c r="I17" s="228">
        <f>'[1]EU CCR1'!I15</f>
        <v>0</v>
      </c>
      <c r="J17" s="228">
        <f>'[1]EU CCR1'!J15</f>
        <v>0</v>
      </c>
      <c r="K17" s="107"/>
    </row>
    <row r="18" spans="1:11" s="15" customFormat="1" ht="11.25" thickBot="1">
      <c r="A18" s="366">
        <v>4</v>
      </c>
      <c r="B18" s="370" t="s">
        <v>102</v>
      </c>
      <c r="C18" s="652"/>
      <c r="D18" s="652"/>
      <c r="E18" s="652"/>
      <c r="F18" s="652"/>
      <c r="G18" s="228">
        <f>'[1]EU CCR1'!G16</f>
        <v>0</v>
      </c>
      <c r="H18" s="228">
        <f>'[1]EU CCR1'!H16</f>
        <v>0</v>
      </c>
      <c r="I18" s="228">
        <f>'[1]EU CCR1'!I16</f>
        <v>0</v>
      </c>
      <c r="J18" s="228">
        <f>'[1]EU CCR1'!J16</f>
        <v>0</v>
      </c>
      <c r="K18" s="107"/>
    </row>
    <row r="19" spans="1:11" s="15" customFormat="1" ht="11.25" thickBot="1">
      <c r="A19" s="363">
        <v>5</v>
      </c>
      <c r="B19" s="369" t="s">
        <v>553</v>
      </c>
      <c r="C19" s="652"/>
      <c r="D19" s="652"/>
      <c r="E19" s="652"/>
      <c r="F19" s="652"/>
      <c r="G19" s="351">
        <f>'[1]EU CCR1'!G17</f>
        <v>0</v>
      </c>
      <c r="H19" s="351">
        <f>'[1]EU CCR1'!H17</f>
        <v>0</v>
      </c>
      <c r="I19" s="351">
        <f>'[1]EU CCR1'!I17</f>
        <v>0</v>
      </c>
      <c r="J19" s="351">
        <f>'[1]EU CCR1'!J17</f>
        <v>0</v>
      </c>
      <c r="K19" s="107"/>
    </row>
    <row r="20" spans="1:11" s="16" customFormat="1" ht="11.25" thickBot="1">
      <c r="A20" s="371">
        <v>6</v>
      </c>
      <c r="B20" s="352" t="s">
        <v>35</v>
      </c>
      <c r="C20" s="652"/>
      <c r="D20" s="652"/>
      <c r="E20" s="652"/>
      <c r="F20" s="652"/>
      <c r="G20" s="353">
        <f>'[1]EU CCR1'!G18</f>
        <v>23</v>
      </c>
      <c r="H20" s="353">
        <f>'[1]EU CCR1'!H18</f>
        <v>24</v>
      </c>
      <c r="I20" s="353">
        <f>'[1]EU CCR1'!I18</f>
        <v>24</v>
      </c>
      <c r="J20" s="353">
        <f>'[1]EU CCR1'!J18</f>
        <v>6</v>
      </c>
      <c r="K20" s="372"/>
    </row>
    <row r="21" spans="1:11" s="15" customFormat="1" ht="11.25">
      <c r="A21" s="187"/>
      <c r="B21" s="187"/>
    </row>
    <row r="22" spans="1:11" s="187" customFormat="1" ht="11.25"/>
    <row r="23" spans="1:11" s="187" customFormat="1" thickBot="1"/>
    <row r="24" spans="1:11" s="15" customFormat="1" ht="15.75" customHeight="1" thickBot="1">
      <c r="A24" s="1268">
        <v>44926</v>
      </c>
      <c r="B24" s="1269"/>
      <c r="C24" s="361" t="s">
        <v>3</v>
      </c>
      <c r="D24" s="361" t="s">
        <v>4</v>
      </c>
      <c r="E24" s="361" t="s">
        <v>5</v>
      </c>
      <c r="F24" s="361" t="s">
        <v>130</v>
      </c>
      <c r="G24" s="361" t="s">
        <v>127</v>
      </c>
      <c r="H24" s="361" t="s">
        <v>128</v>
      </c>
      <c r="I24" s="361" t="s">
        <v>129</v>
      </c>
      <c r="J24" s="361" t="s">
        <v>421</v>
      </c>
      <c r="K24" s="107"/>
    </row>
    <row r="25" spans="1:11" s="15" customFormat="1" ht="53.25" thickBot="1">
      <c r="A25" s="1270"/>
      <c r="B25" s="1271"/>
      <c r="C25" s="362" t="s">
        <v>540</v>
      </c>
      <c r="D25" s="362" t="s">
        <v>541</v>
      </c>
      <c r="E25" s="362" t="s">
        <v>980</v>
      </c>
      <c r="F25" s="1282" t="s">
        <v>542</v>
      </c>
      <c r="G25" s="362" t="s">
        <v>543</v>
      </c>
      <c r="H25" s="362" t="s">
        <v>544</v>
      </c>
      <c r="I25" s="362" t="s">
        <v>106</v>
      </c>
      <c r="J25" s="362" t="s">
        <v>554</v>
      </c>
      <c r="K25" s="107"/>
    </row>
    <row r="26" spans="1:11" s="15" customFormat="1" ht="15.75" customHeight="1" thickBot="1">
      <c r="A26" s="1266"/>
      <c r="B26" s="1267"/>
      <c r="C26" s="114" t="s">
        <v>36</v>
      </c>
      <c r="D26" s="114" t="s">
        <v>36</v>
      </c>
      <c r="E26" s="114" t="s">
        <v>36</v>
      </c>
      <c r="F26" s="1283"/>
      <c r="G26" s="114" t="s">
        <v>36</v>
      </c>
      <c r="H26" s="114" t="s">
        <v>36</v>
      </c>
      <c r="I26" s="114" t="s">
        <v>36</v>
      </c>
      <c r="J26" s="114" t="s">
        <v>36</v>
      </c>
      <c r="K26" s="107"/>
    </row>
    <row r="27" spans="1:11" s="15" customFormat="1" ht="15.75" customHeight="1" thickBot="1">
      <c r="A27" s="363" t="s">
        <v>741</v>
      </c>
      <c r="B27" s="369" t="s">
        <v>545</v>
      </c>
      <c r="C27" s="651">
        <v>0</v>
      </c>
      <c r="D27" s="651">
        <v>0</v>
      </c>
      <c r="E27" s="655"/>
      <c r="F27" s="656" t="s">
        <v>1029</v>
      </c>
      <c r="G27" s="651">
        <v>0</v>
      </c>
      <c r="H27" s="651">
        <v>0</v>
      </c>
      <c r="I27" s="651">
        <v>0</v>
      </c>
      <c r="J27" s="651">
        <v>0</v>
      </c>
      <c r="K27" s="107"/>
    </row>
    <row r="28" spans="1:11" s="15" customFormat="1" ht="15.75" customHeight="1" thickBot="1">
      <c r="A28" s="363" t="s">
        <v>742</v>
      </c>
      <c r="B28" s="369" t="s">
        <v>546</v>
      </c>
      <c r="C28" s="651">
        <v>0</v>
      </c>
      <c r="D28" s="651">
        <v>0</v>
      </c>
      <c r="E28" s="657"/>
      <c r="F28" s="658" t="s">
        <v>1029</v>
      </c>
      <c r="G28" s="651">
        <v>0</v>
      </c>
      <c r="H28" s="651">
        <v>0</v>
      </c>
      <c r="I28" s="651">
        <v>0</v>
      </c>
      <c r="J28" s="651">
        <v>0</v>
      </c>
      <c r="K28" s="107"/>
    </row>
    <row r="29" spans="1:11" s="15" customFormat="1" ht="15.75" customHeight="1" thickBot="1">
      <c r="A29" s="366">
        <v>1</v>
      </c>
      <c r="B29" s="370" t="s">
        <v>547</v>
      </c>
      <c r="C29" s="653">
        <v>4</v>
      </c>
      <c r="D29" s="659">
        <v>20</v>
      </c>
      <c r="E29" s="655"/>
      <c r="F29" s="658" t="s">
        <v>1029</v>
      </c>
      <c r="G29" s="659">
        <v>15</v>
      </c>
      <c r="H29" s="653">
        <v>15</v>
      </c>
      <c r="I29" s="653">
        <v>15</v>
      </c>
      <c r="J29" s="653">
        <v>4</v>
      </c>
      <c r="K29" s="107"/>
    </row>
    <row r="30" spans="1:11" s="15" customFormat="1" ht="15.75" customHeight="1" thickBot="1">
      <c r="A30" s="363">
        <v>2</v>
      </c>
      <c r="B30" s="368" t="s">
        <v>548</v>
      </c>
      <c r="C30" s="652"/>
      <c r="D30" s="652"/>
      <c r="E30" s="651">
        <v>0</v>
      </c>
      <c r="F30" s="651">
        <v>0</v>
      </c>
      <c r="G30" s="651">
        <v>0</v>
      </c>
      <c r="H30" s="651">
        <v>0</v>
      </c>
      <c r="I30" s="651">
        <v>0</v>
      </c>
      <c r="J30" s="651">
        <v>0</v>
      </c>
      <c r="K30" s="107"/>
    </row>
    <row r="31" spans="1:11" s="15" customFormat="1" ht="15.75" customHeight="1" thickBot="1">
      <c r="A31" s="363" t="s">
        <v>250</v>
      </c>
      <c r="B31" s="369" t="s">
        <v>549</v>
      </c>
      <c r="C31" s="652"/>
      <c r="D31" s="652"/>
      <c r="E31" s="651">
        <v>0</v>
      </c>
      <c r="F31" s="654"/>
      <c r="G31" s="651">
        <v>0</v>
      </c>
      <c r="H31" s="651">
        <v>0</v>
      </c>
      <c r="I31" s="651">
        <v>0</v>
      </c>
      <c r="J31" s="651">
        <v>0</v>
      </c>
      <c r="K31" s="107"/>
    </row>
    <row r="32" spans="1:11" s="15" customFormat="1" ht="21" customHeight="1" thickBot="1">
      <c r="A32" s="366" t="s">
        <v>743</v>
      </c>
      <c r="B32" s="370" t="s">
        <v>550</v>
      </c>
      <c r="C32" s="652"/>
      <c r="D32" s="652"/>
      <c r="E32" s="651">
        <v>0</v>
      </c>
      <c r="F32" s="654"/>
      <c r="G32" s="651">
        <v>0</v>
      </c>
      <c r="H32" s="651">
        <v>0</v>
      </c>
      <c r="I32" s="651">
        <v>0</v>
      </c>
      <c r="J32" s="651">
        <v>0</v>
      </c>
      <c r="K32" s="107"/>
    </row>
    <row r="33" spans="1:11" s="15" customFormat="1" ht="15.75" customHeight="1" thickBot="1">
      <c r="A33" s="363" t="s">
        <v>744</v>
      </c>
      <c r="B33" s="369" t="s">
        <v>551</v>
      </c>
      <c r="C33" s="652"/>
      <c r="D33" s="652"/>
      <c r="E33" s="651">
        <v>0</v>
      </c>
      <c r="F33" s="654"/>
      <c r="G33" s="651">
        <v>0</v>
      </c>
      <c r="H33" s="651">
        <v>0</v>
      </c>
      <c r="I33" s="651">
        <v>0</v>
      </c>
      <c r="J33" s="651">
        <v>0</v>
      </c>
      <c r="K33" s="107"/>
    </row>
    <row r="34" spans="1:11" s="15" customFormat="1" ht="15.75" customHeight="1" thickBot="1">
      <c r="A34" s="363">
        <v>3</v>
      </c>
      <c r="B34" s="369" t="s">
        <v>552</v>
      </c>
      <c r="C34" s="652"/>
      <c r="D34" s="652"/>
      <c r="E34" s="652"/>
      <c r="F34" s="652"/>
      <c r="G34" s="651">
        <v>0</v>
      </c>
      <c r="H34" s="651">
        <v>0</v>
      </c>
      <c r="I34" s="651">
        <v>0</v>
      </c>
      <c r="J34" s="651">
        <v>0</v>
      </c>
      <c r="K34" s="107"/>
    </row>
    <row r="35" spans="1:11" s="15" customFormat="1" ht="15.75" customHeight="1" thickBot="1">
      <c r="A35" s="366">
        <v>4</v>
      </c>
      <c r="B35" s="370" t="s">
        <v>102</v>
      </c>
      <c r="C35" s="652"/>
      <c r="D35" s="652"/>
      <c r="E35" s="652"/>
      <c r="F35" s="652"/>
      <c r="G35" s="651">
        <v>0</v>
      </c>
      <c r="H35" s="651">
        <v>0</v>
      </c>
      <c r="I35" s="651">
        <v>0</v>
      </c>
      <c r="J35" s="651">
        <v>0</v>
      </c>
      <c r="K35" s="107"/>
    </row>
    <row r="36" spans="1:11" s="15" customFormat="1" ht="15.75" customHeight="1" thickBot="1">
      <c r="A36" s="363">
        <v>5</v>
      </c>
      <c r="B36" s="369" t="s">
        <v>553</v>
      </c>
      <c r="C36" s="652"/>
      <c r="D36" s="652"/>
      <c r="E36" s="652"/>
      <c r="F36" s="652"/>
      <c r="G36" s="650">
        <v>0</v>
      </c>
      <c r="H36" s="650">
        <v>0</v>
      </c>
      <c r="I36" s="650">
        <v>0</v>
      </c>
      <c r="J36" s="650">
        <v>0</v>
      </c>
      <c r="K36" s="107"/>
    </row>
    <row r="37" spans="1:11" s="15" customFormat="1" ht="11.25" thickBot="1">
      <c r="A37" s="371">
        <v>6</v>
      </c>
      <c r="B37" s="352" t="s">
        <v>35</v>
      </c>
      <c r="C37" s="652"/>
      <c r="D37" s="652"/>
      <c r="E37" s="652"/>
      <c r="F37" s="652"/>
      <c r="G37" s="353">
        <v>15</v>
      </c>
      <c r="H37" s="353">
        <v>15</v>
      </c>
      <c r="I37" s="353">
        <v>15</v>
      </c>
      <c r="J37" s="353">
        <v>4</v>
      </c>
      <c r="K37" s="107"/>
    </row>
    <row r="38" spans="1:11" s="187" customFormat="1" ht="11.25"/>
    <row r="39" spans="1:11" s="187" customFormat="1" ht="0.75" customHeight="1">
      <c r="A39" s="15"/>
    </row>
    <row r="40" spans="1:11" s="187" customFormat="1" ht="11.25"/>
    <row r="41" spans="1:11" s="189" customFormat="1" ht="23.25" customHeight="1"/>
    <row r="42" spans="1:11" s="187" customFormat="1" ht="11.25" hidden="1"/>
    <row r="43" spans="1:11" s="187" customFormat="1" ht="11.25" hidden="1"/>
    <row r="44" spans="1:11" s="187" customFormat="1" ht="11.25" hidden="1">
      <c r="A44" s="187" t="s">
        <v>1203</v>
      </c>
    </row>
  </sheetData>
  <sheetProtection algorithmName="SHA-512" hashValue="v6qrcqtiJcENTiDhEUAeFLXB9WlRtd9GQ6B2zTrkrKZAOTS84YEHr/JBqbiX8e1Yux9w78IgMsUunrkQc3//xA==" saltValue="T633adHCfHDJxXBflC9g5Q==" spinCount="100000" sheet="1" objects="1" scenarios="1" selectLockedCells="1"/>
  <customSheetViews>
    <customSheetView guid="{37226721-D1D5-4398-9EDA-67E59F139E5C}" topLeftCell="A16">
      <selection activeCell="F25" sqref="F25"/>
      <pageMargins left="0.7" right="0.7" top="0.75" bottom="0.75" header="0.3" footer="0.3"/>
      <pageSetup paperSize="9" orientation="portrait" r:id="rId1"/>
    </customSheetView>
    <customSheetView guid="{903BF3C7-8C98-4810-9C20-2AC37A2650A6}">
      <selection activeCell="B24" sqref="B24"/>
      <pageMargins left="0.7" right="0.7" top="0.75" bottom="0.75" header="0.3" footer="0.3"/>
      <pageSetup paperSize="9" orientation="portrait" r:id="rId2"/>
    </customSheetView>
    <customSheetView guid="{353F5685-0B8B-4AA1-9F16-66557969DCE8}" topLeftCell="A4">
      <selection activeCell="C9" sqref="C9"/>
      <pageMargins left="0.7" right="0.7" top="0.75" bottom="0.75" header="0.3" footer="0.3"/>
      <pageSetup paperSize="9" orientation="portrait" r:id="rId3"/>
    </customSheetView>
    <customSheetView guid="{1F1CDE94-43EA-4A90-82AF-291799113E76}" topLeftCell="A19">
      <selection activeCell="G17" sqref="G17"/>
      <pageMargins left="0.7" right="0.7" top="0.75" bottom="0.75" header="0.3" footer="0.3"/>
      <pageSetup paperSize="9" orientation="portrait" r:id="rId4"/>
    </customSheetView>
    <customSheetView guid="{4F760026-2E26-4881-AAA8-3BCC1A815AF3}">
      <selection activeCell="B12" sqref="B12"/>
      <pageMargins left="0.7" right="0.7" top="0.75" bottom="0.75" header="0.3" footer="0.3"/>
      <pageSetup paperSize="9" orientation="portrait" r:id="rId5"/>
    </customSheetView>
  </customSheetViews>
  <mergeCells count="5">
    <mergeCell ref="F8:F9"/>
    <mergeCell ref="F25:F26"/>
    <mergeCell ref="A24:B26"/>
    <mergeCell ref="A7:B9"/>
    <mergeCell ref="A3:J3"/>
  </mergeCells>
  <pageMargins left="0.7" right="0.7" top="0.75" bottom="0.75" header="0.3" footer="0.3"/>
  <pageSetup paperSize="9" scale="72" orientation="landscape" r:id="rId6"/>
  <drawing r:id="rId7"/>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3"/>
  <dimension ref="A1:E44"/>
  <sheetViews>
    <sheetView workbookViewId="0">
      <selection activeCell="A28" sqref="A28:E1048576"/>
    </sheetView>
  </sheetViews>
  <sheetFormatPr defaultColWidth="0" defaultRowHeight="15" zeroHeight="1"/>
  <cols>
    <col min="1" max="1" width="5.140625" style="101" customWidth="1"/>
    <col min="2" max="2" width="66.28515625" style="101" customWidth="1"/>
    <col min="3" max="4" width="15.7109375" style="101" customWidth="1"/>
    <col min="5" max="5" width="2.7109375" style="101" customWidth="1"/>
    <col min="6" max="16384" width="8.85546875" style="20" hidden="1"/>
  </cols>
  <sheetData>
    <row r="1" spans="1:5" s="21" customFormat="1">
      <c r="A1" s="19" t="s">
        <v>924</v>
      </c>
      <c r="B1" s="19"/>
      <c r="C1" s="31"/>
      <c r="D1" s="31" t="s">
        <v>899</v>
      </c>
      <c r="E1" s="20"/>
    </row>
    <row r="2" spans="1:5" s="21" customFormat="1">
      <c r="A2" s="2"/>
      <c r="B2" s="2"/>
      <c r="C2" s="2"/>
      <c r="D2" s="2"/>
      <c r="E2" s="2"/>
    </row>
    <row r="3" spans="1:5" s="21" customFormat="1" ht="62.25" customHeight="1">
      <c r="A3" s="1284" t="s">
        <v>1383</v>
      </c>
      <c r="B3" s="1284"/>
      <c r="C3" s="1284"/>
      <c r="D3" s="1284"/>
      <c r="E3" s="2"/>
    </row>
    <row r="4" spans="1:5" s="21" customFormat="1">
      <c r="A4" s="2"/>
      <c r="B4" s="2"/>
      <c r="C4" s="2"/>
      <c r="D4" s="2"/>
      <c r="E4" s="2"/>
    </row>
    <row r="5" spans="1:5" s="21" customFormat="1">
      <c r="A5" s="73" t="s">
        <v>699</v>
      </c>
      <c r="B5" s="74"/>
      <c r="C5" s="74"/>
      <c r="D5" s="74"/>
      <c r="E5" s="74"/>
    </row>
    <row r="6" spans="1:5" s="21" customFormat="1" ht="15.75" thickBot="1">
      <c r="A6" s="15"/>
      <c r="B6" s="15"/>
      <c r="C6" s="15"/>
      <c r="D6" s="15"/>
      <c r="E6" s="15"/>
    </row>
    <row r="7" spans="1:5" s="21" customFormat="1" ht="15.75" thickBot="1">
      <c r="A7" s="1285">
        <v>45107</v>
      </c>
      <c r="B7" s="1286"/>
      <c r="C7" s="56" t="s">
        <v>3</v>
      </c>
      <c r="D7" s="56" t="s">
        <v>4</v>
      </c>
      <c r="E7" s="15"/>
    </row>
    <row r="8" spans="1:5" s="21" customFormat="1" ht="15.75" thickBot="1">
      <c r="A8" s="1287"/>
      <c r="B8" s="1288"/>
      <c r="C8" s="56" t="s">
        <v>106</v>
      </c>
      <c r="D8" s="56" t="s">
        <v>554</v>
      </c>
      <c r="E8" s="15"/>
    </row>
    <row r="9" spans="1:5" s="21" customFormat="1" ht="15.75" thickBot="1">
      <c r="A9" s="1289"/>
      <c r="B9" s="1290"/>
      <c r="C9" s="114" t="s">
        <v>36</v>
      </c>
      <c r="D9" s="114" t="s">
        <v>36</v>
      </c>
      <c r="E9" s="15"/>
    </row>
    <row r="10" spans="1:5" s="21" customFormat="1" ht="15.75" thickBot="1">
      <c r="A10" s="46">
        <v>1</v>
      </c>
      <c r="B10" s="68" t="s">
        <v>555</v>
      </c>
      <c r="C10" s="228">
        <f>'[1]EU CCR2'!C8</f>
        <v>0</v>
      </c>
      <c r="D10" s="228">
        <f>'[1]EU CCR2'!D8</f>
        <v>0</v>
      </c>
      <c r="E10" s="15"/>
    </row>
    <row r="11" spans="1:5" s="21" customFormat="1" ht="15.75" thickBot="1">
      <c r="A11" s="46">
        <v>2</v>
      </c>
      <c r="B11" s="68" t="s">
        <v>556</v>
      </c>
      <c r="C11" s="652"/>
      <c r="D11" s="228">
        <f>'[1]EU CCR2'!D9</f>
        <v>0</v>
      </c>
      <c r="E11" s="15"/>
    </row>
    <row r="12" spans="1:5" s="21" customFormat="1" ht="15.75" thickBot="1">
      <c r="A12" s="46">
        <v>3</v>
      </c>
      <c r="B12" s="68" t="s">
        <v>557</v>
      </c>
      <c r="C12" s="652"/>
      <c r="D12" s="228">
        <f>'[1]EU CCR2'!D10</f>
        <v>0</v>
      </c>
      <c r="E12" s="15"/>
    </row>
    <row r="13" spans="1:5" s="21" customFormat="1" ht="15.75" thickBot="1">
      <c r="A13" s="46">
        <v>4</v>
      </c>
      <c r="B13" s="68" t="s">
        <v>558</v>
      </c>
      <c r="C13" s="228">
        <f>'[1]EU CCR2'!C11</f>
        <v>23</v>
      </c>
      <c r="D13" s="228">
        <f>'[1]EU CCR2'!D11</f>
        <v>4</v>
      </c>
      <c r="E13" s="15"/>
    </row>
    <row r="14" spans="1:5" s="21" customFormat="1" ht="21.75" thickBot="1">
      <c r="A14" s="360" t="s">
        <v>745</v>
      </c>
      <c r="B14" s="68" t="s">
        <v>746</v>
      </c>
      <c r="C14" s="351">
        <f>'[1]EU CCR2'!C12</f>
        <v>0</v>
      </c>
      <c r="D14" s="351">
        <f>'[1]EU CCR2'!D12</f>
        <v>0</v>
      </c>
      <c r="E14" s="15"/>
    </row>
    <row r="15" spans="1:5" s="21" customFormat="1" ht="15.75" thickBot="1">
      <c r="A15" s="37">
        <v>5</v>
      </c>
      <c r="B15" s="341" t="s">
        <v>559</v>
      </c>
      <c r="C15" s="353">
        <f>'[1]EU CCR2'!C13</f>
        <v>23</v>
      </c>
      <c r="D15" s="353">
        <f>'[1]EU CCR2'!D13</f>
        <v>4</v>
      </c>
      <c r="E15" s="15"/>
    </row>
    <row r="16" spans="1:5" s="21" customFormat="1">
      <c r="A16" s="15"/>
      <c r="B16" s="169"/>
      <c r="C16" s="15"/>
      <c r="D16" s="15"/>
      <c r="E16" s="15"/>
    </row>
    <row r="17" spans="1:5" s="21" customFormat="1" ht="15.75" thickBot="1">
      <c r="A17" s="15"/>
      <c r="B17" s="15"/>
      <c r="C17" s="15"/>
      <c r="D17" s="15"/>
      <c r="E17" s="15"/>
    </row>
    <row r="18" spans="1:5" s="21" customFormat="1" ht="15.75" thickBot="1">
      <c r="A18" s="1285">
        <v>44926</v>
      </c>
      <c r="B18" s="1286"/>
      <c r="C18" s="56" t="s">
        <v>3</v>
      </c>
      <c r="D18" s="56" t="s">
        <v>4</v>
      </c>
      <c r="E18" s="15"/>
    </row>
    <row r="19" spans="1:5" s="21" customFormat="1" ht="15.75" thickBot="1">
      <c r="A19" s="1287"/>
      <c r="B19" s="1288"/>
      <c r="C19" s="56" t="s">
        <v>106</v>
      </c>
      <c r="D19" s="56" t="s">
        <v>554</v>
      </c>
      <c r="E19" s="15"/>
    </row>
    <row r="20" spans="1:5" s="21" customFormat="1" ht="15.75" thickBot="1">
      <c r="A20" s="1289"/>
      <c r="B20" s="1290"/>
      <c r="C20" s="114" t="s">
        <v>36</v>
      </c>
      <c r="D20" s="114" t="s">
        <v>36</v>
      </c>
      <c r="E20" s="15"/>
    </row>
    <row r="21" spans="1:5" s="21" customFormat="1" ht="15.75" thickBot="1">
      <c r="A21" s="46">
        <v>1</v>
      </c>
      <c r="B21" s="68" t="s">
        <v>555</v>
      </c>
      <c r="C21" s="661">
        <v>0</v>
      </c>
      <c r="D21" s="661">
        <v>0</v>
      </c>
      <c r="E21" s="15"/>
    </row>
    <row r="22" spans="1:5" s="21" customFormat="1" ht="15.75" thickBot="1">
      <c r="A22" s="46">
        <v>2</v>
      </c>
      <c r="B22" s="68" t="s">
        <v>556</v>
      </c>
      <c r="C22" s="652"/>
      <c r="D22" s="662">
        <v>0</v>
      </c>
      <c r="E22" s="15"/>
    </row>
    <row r="23" spans="1:5" s="21" customFormat="1" ht="15.75" thickBot="1">
      <c r="A23" s="46">
        <v>3</v>
      </c>
      <c r="B23" s="68" t="s">
        <v>557</v>
      </c>
      <c r="C23" s="652"/>
      <c r="D23" s="662">
        <v>0</v>
      </c>
      <c r="E23" s="15"/>
    </row>
    <row r="24" spans="1:5" s="21" customFormat="1" ht="15.75" thickBot="1">
      <c r="A24" s="46">
        <v>4</v>
      </c>
      <c r="B24" s="68" t="s">
        <v>558</v>
      </c>
      <c r="C24" s="663">
        <v>15</v>
      </c>
      <c r="D24" s="664">
        <v>2</v>
      </c>
      <c r="E24" s="15"/>
    </row>
    <row r="25" spans="1:5" s="21" customFormat="1" ht="21.75" thickBot="1">
      <c r="A25" s="360" t="s">
        <v>745</v>
      </c>
      <c r="B25" s="68" t="s">
        <v>746</v>
      </c>
      <c r="C25" s="665">
        <v>0</v>
      </c>
      <c r="D25" s="666">
        <v>0</v>
      </c>
      <c r="E25" s="15"/>
    </row>
    <row r="26" spans="1:5" s="21" customFormat="1" ht="15.75" thickBot="1">
      <c r="A26" s="37">
        <v>5</v>
      </c>
      <c r="B26" s="341" t="s">
        <v>559</v>
      </c>
      <c r="C26" s="353">
        <v>15</v>
      </c>
      <c r="D26" s="353">
        <v>2</v>
      </c>
      <c r="E26" s="15"/>
    </row>
    <row r="27" spans="1:5" s="21" customFormat="1">
      <c r="A27" s="15"/>
      <c r="B27" s="15"/>
      <c r="C27" s="15"/>
      <c r="D27" s="15"/>
      <c r="E27" s="15"/>
    </row>
    <row r="28" spans="1:5" ht="24" customHeight="1">
      <c r="A28" s="18"/>
      <c r="B28" s="18"/>
      <c r="C28" s="18"/>
      <c r="D28" s="18"/>
      <c r="E28" s="18"/>
    </row>
    <row r="29" spans="1:5" hidden="1">
      <c r="A29" s="18"/>
      <c r="B29" s="18"/>
      <c r="C29" s="18"/>
      <c r="D29" s="18"/>
      <c r="E29" s="18"/>
    </row>
    <row r="30" spans="1:5" hidden="1">
      <c r="A30" s="18"/>
      <c r="B30" s="18"/>
      <c r="C30" s="18"/>
      <c r="D30" s="18"/>
      <c r="E30" s="18"/>
    </row>
    <row r="31" spans="1:5" hidden="1">
      <c r="A31" s="18"/>
      <c r="B31" s="18"/>
      <c r="C31" s="18"/>
      <c r="D31" s="18"/>
      <c r="E31" s="18"/>
    </row>
    <row r="32" spans="1:5" hidden="1">
      <c r="A32" s="18"/>
      <c r="B32" s="18"/>
      <c r="C32" s="18"/>
      <c r="D32" s="18"/>
      <c r="E32" s="18"/>
    </row>
    <row r="33" spans="1:5" hidden="1">
      <c r="A33" s="18"/>
      <c r="B33" s="18"/>
      <c r="C33" s="18"/>
      <c r="D33" s="18"/>
      <c r="E33" s="18"/>
    </row>
    <row r="34" spans="1:5" hidden="1">
      <c r="A34" s="18"/>
      <c r="B34" s="18"/>
      <c r="C34" s="18"/>
      <c r="D34" s="18"/>
      <c r="E34" s="18"/>
    </row>
    <row r="35" spans="1:5" hidden="1">
      <c r="A35" s="18"/>
      <c r="B35" s="18"/>
      <c r="C35" s="18"/>
      <c r="D35" s="18"/>
      <c r="E35" s="18"/>
    </row>
    <row r="36" spans="1:5" hidden="1">
      <c r="A36" s="18"/>
      <c r="B36" s="18"/>
      <c r="C36" s="18"/>
      <c r="D36" s="18"/>
      <c r="E36" s="18"/>
    </row>
    <row r="44" spans="1:5" hidden="1">
      <c r="A44" s="101" t="s">
        <v>1203</v>
      </c>
    </row>
  </sheetData>
  <sheetProtection algorithmName="SHA-512" hashValue="/oJwiqmZ3m5PherCcPaCj3cAxztzAtvg7qEjnNXtjW3OXsfF0eriMuZArzNjdnQsl5mMcmJWEU2cU33K3yY0Ag==" saltValue="Clq5h3YBRDbH/lUFhm1Yvg==" spinCount="100000" sheet="1" objects="1" scenarios="1" selectLockedCells="1"/>
  <customSheetViews>
    <customSheetView guid="{37226721-D1D5-4398-9EDA-67E59F139E5C}">
      <selection activeCell="B4" sqref="B4:E7"/>
      <pageMargins left="0.7" right="0.7" top="0.75" bottom="0.75" header="0.3" footer="0.3"/>
      <pageSetup paperSize="9" orientation="portrait" r:id="rId1"/>
    </customSheetView>
    <customSheetView guid="{903BF3C7-8C98-4810-9C20-2AC37A2650A6}">
      <selection activeCell="B5" sqref="B5"/>
      <pageMargins left="0.7" right="0.7" top="0.75" bottom="0.75" header="0.3" footer="0.3"/>
      <pageSetup paperSize="9" orientation="portrait" r:id="rId2"/>
    </customSheetView>
    <customSheetView guid="{353F5685-0B8B-4AA1-9F16-66557969DCE8}">
      <selection activeCell="D6" sqref="D6"/>
      <pageMargins left="0.7" right="0.7" top="0.75" bottom="0.75" header="0.3" footer="0.3"/>
      <pageSetup paperSize="9" orientation="portrait" r:id="rId3"/>
    </customSheetView>
    <customSheetView guid="{1F1CDE94-43EA-4A90-82AF-291799113E76}">
      <selection activeCell="G6" sqref="G6"/>
      <pageMargins left="0.7" right="0.7" top="0.75" bottom="0.75" header="0.3" footer="0.3"/>
      <pageSetup paperSize="9" orientation="portrait" r:id="rId4"/>
    </customSheetView>
    <customSheetView guid="{4F760026-2E26-4881-AAA8-3BCC1A815AF3}">
      <selection activeCell="I22" sqref="I22"/>
      <pageMargins left="0.7" right="0.7" top="0.75" bottom="0.75" header="0.3" footer="0.3"/>
      <pageSetup paperSize="9" orientation="portrait" r:id="rId5"/>
    </customSheetView>
  </customSheetViews>
  <mergeCells count="3">
    <mergeCell ref="A7:B9"/>
    <mergeCell ref="A18:B20"/>
    <mergeCell ref="A3:D3"/>
  </mergeCells>
  <pageMargins left="0.7" right="0.7" top="0.75" bottom="0.75" header="0.3" footer="0.3"/>
  <pageSetup paperSize="9" scale="82" orientation="portrait" r:id="rId6"/>
  <drawing r:id="rId7"/>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O44"/>
  <sheetViews>
    <sheetView topLeftCell="A19" workbookViewId="0">
      <selection activeCell="A41" sqref="A41:O41"/>
    </sheetView>
  </sheetViews>
  <sheetFormatPr defaultColWidth="0" defaultRowHeight="15" zeroHeight="1"/>
  <cols>
    <col min="1" max="1" width="4.7109375" style="99" customWidth="1"/>
    <col min="2" max="2" width="49.28515625" style="101" bestFit="1" customWidth="1"/>
    <col min="3" max="3" width="11.28515625" style="101" customWidth="1"/>
    <col min="4" max="10" width="10.85546875" style="101" customWidth="1"/>
    <col min="11" max="11" width="12.28515625" style="101" customWidth="1"/>
    <col min="12" max="12" width="12.5703125" style="101" customWidth="1"/>
    <col min="13" max="13" width="10.42578125" style="101" customWidth="1"/>
    <col min="14" max="14" width="12.28515625" style="101" customWidth="1"/>
    <col min="15" max="15" width="2.7109375" style="101" customWidth="1"/>
    <col min="16" max="16384" width="8.85546875" style="20" hidden="1"/>
  </cols>
  <sheetData>
    <row r="1" spans="1:15" s="21" customFormat="1">
      <c r="A1" s="19" t="s">
        <v>924</v>
      </c>
      <c r="B1" s="19"/>
      <c r="C1" s="19"/>
      <c r="D1" s="31"/>
      <c r="E1" s="19"/>
      <c r="F1" s="31"/>
      <c r="G1" s="19"/>
      <c r="H1" s="19"/>
      <c r="I1" s="19"/>
      <c r="J1" s="31"/>
      <c r="K1" s="19"/>
      <c r="L1" s="19"/>
      <c r="M1" s="19"/>
      <c r="N1" s="31" t="s">
        <v>899</v>
      </c>
      <c r="O1" s="19"/>
    </row>
    <row r="2" spans="1:15" s="21" customFormat="1">
      <c r="A2" s="2"/>
      <c r="B2" s="2"/>
      <c r="C2" s="2"/>
      <c r="D2" s="2"/>
      <c r="E2" s="2"/>
      <c r="F2" s="2"/>
      <c r="G2" s="2"/>
      <c r="H2" s="2"/>
      <c r="I2" s="2"/>
      <c r="J2" s="2"/>
      <c r="K2" s="2"/>
      <c r="L2" s="2"/>
      <c r="M2" s="2"/>
      <c r="N2" s="2"/>
      <c r="O2" s="2"/>
    </row>
    <row r="3" spans="1:15" s="21" customFormat="1">
      <c r="A3" s="2" t="s">
        <v>1384</v>
      </c>
      <c r="B3" s="2"/>
      <c r="C3" s="2"/>
      <c r="D3" s="2"/>
      <c r="E3" s="2"/>
      <c r="F3" s="2"/>
      <c r="G3" s="2"/>
      <c r="H3" s="2"/>
      <c r="I3" s="2"/>
      <c r="J3" s="2"/>
      <c r="K3" s="2"/>
      <c r="L3" s="2"/>
      <c r="M3" s="2"/>
      <c r="N3" s="2"/>
      <c r="O3" s="2"/>
    </row>
    <row r="4" spans="1:15" s="21" customFormat="1">
      <c r="A4" s="2"/>
      <c r="B4" s="2"/>
      <c r="C4" s="2"/>
      <c r="D4" s="2"/>
      <c r="E4" s="2"/>
      <c r="F4" s="2"/>
      <c r="G4" s="2"/>
      <c r="H4" s="2"/>
      <c r="I4" s="2"/>
      <c r="J4" s="2"/>
      <c r="K4" s="2"/>
      <c r="L4" s="2"/>
      <c r="M4" s="2"/>
      <c r="N4" s="2"/>
      <c r="O4" s="2"/>
    </row>
    <row r="5" spans="1:15" s="21" customFormat="1">
      <c r="A5" s="73" t="s">
        <v>700</v>
      </c>
      <c r="B5" s="73"/>
      <c r="C5" s="74"/>
      <c r="D5" s="74"/>
      <c r="E5" s="74"/>
      <c r="F5" s="74"/>
      <c r="G5" s="74"/>
      <c r="H5" s="74"/>
      <c r="I5" s="74"/>
      <c r="J5" s="74"/>
      <c r="K5" s="74"/>
      <c r="L5" s="74"/>
      <c r="M5" s="74"/>
      <c r="N5" s="74"/>
      <c r="O5" s="74"/>
    </row>
    <row r="6" spans="1:15" s="21" customFormat="1" ht="15.75" thickBot="1">
      <c r="A6" s="2"/>
      <c r="B6" s="2"/>
      <c r="C6" s="2"/>
      <c r="D6" s="2"/>
      <c r="E6" s="2"/>
      <c r="F6" s="2"/>
      <c r="G6" s="2"/>
      <c r="H6" s="2"/>
      <c r="I6" s="2"/>
      <c r="J6" s="2"/>
      <c r="K6" s="2"/>
      <c r="L6" s="2"/>
      <c r="M6" s="2"/>
      <c r="N6" s="2"/>
      <c r="O6" s="2"/>
    </row>
    <row r="7" spans="1:15" s="21" customFormat="1" ht="15.75" customHeight="1" thickBot="1">
      <c r="A7" s="1268">
        <v>45107</v>
      </c>
      <c r="B7" s="1269"/>
      <c r="C7" s="1260" t="s">
        <v>104</v>
      </c>
      <c r="D7" s="1262"/>
      <c r="E7" s="1262"/>
      <c r="F7" s="1262"/>
      <c r="G7" s="1262"/>
      <c r="H7" s="1262"/>
      <c r="I7" s="1262"/>
      <c r="J7" s="1262"/>
      <c r="K7" s="1262"/>
      <c r="L7" s="1262"/>
      <c r="M7" s="1262"/>
      <c r="N7" s="1261"/>
      <c r="O7" s="15"/>
    </row>
    <row r="8" spans="1:15" s="21" customFormat="1" ht="15.75" thickBot="1">
      <c r="A8" s="1270"/>
      <c r="B8" s="1271"/>
      <c r="C8" s="36" t="s">
        <v>3</v>
      </c>
      <c r="D8" s="36" t="s">
        <v>4</v>
      </c>
      <c r="E8" s="36" t="s">
        <v>5</v>
      </c>
      <c r="F8" s="36" t="s">
        <v>130</v>
      </c>
      <c r="G8" s="36" t="s">
        <v>127</v>
      </c>
      <c r="H8" s="36" t="s">
        <v>128</v>
      </c>
      <c r="I8" s="36" t="s">
        <v>129</v>
      </c>
      <c r="J8" s="36" t="s">
        <v>421</v>
      </c>
      <c r="K8" s="36" t="s">
        <v>731</v>
      </c>
      <c r="L8" s="36" t="s">
        <v>732</v>
      </c>
      <c r="M8" s="36" t="s">
        <v>733</v>
      </c>
      <c r="N8" s="673" t="s">
        <v>734</v>
      </c>
      <c r="O8" s="15"/>
    </row>
    <row r="9" spans="1:15" s="21" customFormat="1" ht="32.25" thickBot="1">
      <c r="A9" s="1270"/>
      <c r="B9" s="1271"/>
      <c r="C9" s="354">
        <v>0</v>
      </c>
      <c r="D9" s="354">
        <v>0.02</v>
      </c>
      <c r="E9" s="354">
        <v>0.04</v>
      </c>
      <c r="F9" s="354">
        <v>0.1</v>
      </c>
      <c r="G9" s="354">
        <v>0.2</v>
      </c>
      <c r="H9" s="354">
        <v>0.5</v>
      </c>
      <c r="I9" s="354">
        <v>0.7</v>
      </c>
      <c r="J9" s="354">
        <v>0.75</v>
      </c>
      <c r="K9" s="354">
        <v>1</v>
      </c>
      <c r="L9" s="354">
        <v>1.5</v>
      </c>
      <c r="M9" s="36" t="s">
        <v>539</v>
      </c>
      <c r="N9" s="313" t="s">
        <v>560</v>
      </c>
      <c r="O9" s="15"/>
    </row>
    <row r="10" spans="1:15" s="21" customFormat="1" ht="15.75" thickBot="1">
      <c r="A10" s="355" t="s">
        <v>532</v>
      </c>
      <c r="B10" s="356"/>
      <c r="C10" s="114" t="s">
        <v>36</v>
      </c>
      <c r="D10" s="114" t="s">
        <v>36</v>
      </c>
      <c r="E10" s="114" t="s">
        <v>36</v>
      </c>
      <c r="F10" s="114" t="s">
        <v>36</v>
      </c>
      <c r="G10" s="114" t="s">
        <v>36</v>
      </c>
      <c r="H10" s="114" t="s">
        <v>36</v>
      </c>
      <c r="I10" s="114" t="s">
        <v>36</v>
      </c>
      <c r="J10" s="114" t="s">
        <v>36</v>
      </c>
      <c r="K10" s="114" t="s">
        <v>36</v>
      </c>
      <c r="L10" s="114" t="s">
        <v>36</v>
      </c>
      <c r="M10" s="114" t="s">
        <v>36</v>
      </c>
      <c r="N10" s="114" t="s">
        <v>36</v>
      </c>
      <c r="O10" s="15"/>
    </row>
    <row r="11" spans="1:15" s="21" customFormat="1" ht="15.75" thickBot="1">
      <c r="A11" s="357">
        <v>1</v>
      </c>
      <c r="B11" s="227" t="s">
        <v>561</v>
      </c>
      <c r="C11" s="228">
        <f>'[1]EU CCR3'!C9</f>
        <v>0</v>
      </c>
      <c r="D11" s="228">
        <f>'[1]EU CCR3'!D9</f>
        <v>0</v>
      </c>
      <c r="E11" s="228">
        <f>'[1]EU CCR3'!E9</f>
        <v>0</v>
      </c>
      <c r="F11" s="228">
        <f>'[1]EU CCR3'!F9</f>
        <v>0</v>
      </c>
      <c r="G11" s="228">
        <f>'[1]EU CCR3'!G9</f>
        <v>0</v>
      </c>
      <c r="H11" s="228">
        <f>'[1]EU CCR3'!H9</f>
        <v>0</v>
      </c>
      <c r="I11" s="228">
        <f>'[1]EU CCR3'!I9</f>
        <v>0</v>
      </c>
      <c r="J11" s="228">
        <f>'[1]EU CCR3'!J9</f>
        <v>0</v>
      </c>
      <c r="K11" s="228">
        <f>'[1]EU CCR3'!K9</f>
        <v>0</v>
      </c>
      <c r="L11" s="228">
        <f>'[1]EU CCR3'!L9</f>
        <v>0</v>
      </c>
      <c r="M11" s="228">
        <f>'[1]EU CCR3'!M9</f>
        <v>0</v>
      </c>
      <c r="N11" s="228">
        <f>'[1]EU CCR3'!N9</f>
        <v>0</v>
      </c>
      <c r="O11" s="15"/>
    </row>
    <row r="12" spans="1:15" s="21" customFormat="1" ht="15.75" thickBot="1">
      <c r="A12" s="357">
        <v>2</v>
      </c>
      <c r="B12" s="227" t="s">
        <v>562</v>
      </c>
      <c r="C12" s="228">
        <f>'[1]EU CCR3'!C10</f>
        <v>0</v>
      </c>
      <c r="D12" s="228">
        <f>'[1]EU CCR3'!D10</f>
        <v>0</v>
      </c>
      <c r="E12" s="228">
        <f>'[1]EU CCR3'!E10</f>
        <v>0</v>
      </c>
      <c r="F12" s="228">
        <f>'[1]EU CCR3'!F10</f>
        <v>0</v>
      </c>
      <c r="G12" s="228">
        <f>'[1]EU CCR3'!G10</f>
        <v>0</v>
      </c>
      <c r="H12" s="228">
        <f>'[1]EU CCR3'!H10</f>
        <v>0</v>
      </c>
      <c r="I12" s="228">
        <f>'[1]EU CCR3'!I10</f>
        <v>0</v>
      </c>
      <c r="J12" s="228">
        <f>'[1]EU CCR3'!J10</f>
        <v>0</v>
      </c>
      <c r="K12" s="228">
        <f>'[1]EU CCR3'!K10</f>
        <v>0</v>
      </c>
      <c r="L12" s="228">
        <f>'[1]EU CCR3'!L10</f>
        <v>0</v>
      </c>
      <c r="M12" s="228">
        <f>'[1]EU CCR3'!M10</f>
        <v>0</v>
      </c>
      <c r="N12" s="228">
        <f>'[1]EU CCR3'!N10</f>
        <v>0</v>
      </c>
      <c r="O12" s="15"/>
    </row>
    <row r="13" spans="1:15" s="21" customFormat="1" ht="15.75" thickBot="1">
      <c r="A13" s="357">
        <v>3</v>
      </c>
      <c r="B13" s="227" t="s">
        <v>107</v>
      </c>
      <c r="C13" s="228">
        <f>'[1]EU CCR3'!C11</f>
        <v>0</v>
      </c>
      <c r="D13" s="228">
        <f>'[1]EU CCR3'!D11</f>
        <v>0</v>
      </c>
      <c r="E13" s="228">
        <f>'[1]EU CCR3'!E11</f>
        <v>0</v>
      </c>
      <c r="F13" s="228">
        <f>'[1]EU CCR3'!F11</f>
        <v>0</v>
      </c>
      <c r="G13" s="228">
        <f>'[1]EU CCR3'!G11</f>
        <v>0</v>
      </c>
      <c r="H13" s="228">
        <f>'[1]EU CCR3'!H11</f>
        <v>0</v>
      </c>
      <c r="I13" s="228">
        <f>'[1]EU CCR3'!I11</f>
        <v>0</v>
      </c>
      <c r="J13" s="228">
        <f>'[1]EU CCR3'!J11</f>
        <v>0</v>
      </c>
      <c r="K13" s="228">
        <f>'[1]EU CCR3'!K11</f>
        <v>0</v>
      </c>
      <c r="L13" s="228">
        <f>'[1]EU CCR3'!L11</f>
        <v>0</v>
      </c>
      <c r="M13" s="228">
        <f>'[1]EU CCR3'!M11</f>
        <v>0</v>
      </c>
      <c r="N13" s="228">
        <f>'[1]EU CCR3'!N11</f>
        <v>0</v>
      </c>
      <c r="O13" s="15"/>
    </row>
    <row r="14" spans="1:15" s="21" customFormat="1" ht="15.75" thickBot="1">
      <c r="A14" s="357">
        <v>4</v>
      </c>
      <c r="B14" s="227" t="s">
        <v>108</v>
      </c>
      <c r="C14" s="228">
        <f>'[1]EU CCR3'!C12</f>
        <v>0</v>
      </c>
      <c r="D14" s="228">
        <f>'[1]EU CCR3'!D12</f>
        <v>0</v>
      </c>
      <c r="E14" s="228">
        <f>'[1]EU CCR3'!E12</f>
        <v>0</v>
      </c>
      <c r="F14" s="228">
        <f>'[1]EU CCR3'!F12</f>
        <v>0</v>
      </c>
      <c r="G14" s="228">
        <f>'[1]EU CCR3'!G12</f>
        <v>0</v>
      </c>
      <c r="H14" s="228">
        <f>'[1]EU CCR3'!H12</f>
        <v>0</v>
      </c>
      <c r="I14" s="228">
        <f>'[1]EU CCR3'!I12</f>
        <v>0</v>
      </c>
      <c r="J14" s="228">
        <f>'[1]EU CCR3'!J12</f>
        <v>0</v>
      </c>
      <c r="K14" s="228">
        <f>'[1]EU CCR3'!K12</f>
        <v>0</v>
      </c>
      <c r="L14" s="228">
        <f>'[1]EU CCR3'!L12</f>
        <v>0</v>
      </c>
      <c r="M14" s="228">
        <f>'[1]EU CCR3'!M12</f>
        <v>0</v>
      </c>
      <c r="N14" s="228">
        <f>'[1]EU CCR3'!N12</f>
        <v>0</v>
      </c>
      <c r="O14" s="15"/>
    </row>
    <row r="15" spans="1:15" s="21" customFormat="1" ht="15.75" thickBot="1">
      <c r="A15" s="357">
        <v>5</v>
      </c>
      <c r="B15" s="227" t="s">
        <v>109</v>
      </c>
      <c r="C15" s="228">
        <f>'[1]EU CCR3'!C13</f>
        <v>0</v>
      </c>
      <c r="D15" s="228">
        <f>'[1]EU CCR3'!D13</f>
        <v>0</v>
      </c>
      <c r="E15" s="228">
        <f>'[1]EU CCR3'!E13</f>
        <v>0</v>
      </c>
      <c r="F15" s="228">
        <f>'[1]EU CCR3'!F13</f>
        <v>0</v>
      </c>
      <c r="G15" s="228">
        <f>'[1]EU CCR3'!G13</f>
        <v>0</v>
      </c>
      <c r="H15" s="228">
        <f>'[1]EU CCR3'!H13</f>
        <v>0</v>
      </c>
      <c r="I15" s="228">
        <f>'[1]EU CCR3'!I13</f>
        <v>0</v>
      </c>
      <c r="J15" s="228">
        <f>'[1]EU CCR3'!J13</f>
        <v>0</v>
      </c>
      <c r="K15" s="228">
        <f>'[1]EU CCR3'!K13</f>
        <v>0</v>
      </c>
      <c r="L15" s="228">
        <f>'[1]EU CCR3'!L13</f>
        <v>0</v>
      </c>
      <c r="M15" s="228">
        <f>'[1]EU CCR3'!M13</f>
        <v>0</v>
      </c>
      <c r="N15" s="228">
        <f>'[1]EU CCR3'!N13</f>
        <v>0</v>
      </c>
      <c r="O15" s="15"/>
    </row>
    <row r="16" spans="1:15" s="21" customFormat="1" ht="15.75" thickBot="1">
      <c r="A16" s="357">
        <v>6</v>
      </c>
      <c r="B16" s="227" t="s">
        <v>59</v>
      </c>
      <c r="C16" s="228">
        <f>'[1]EU CCR3'!C14</f>
        <v>0</v>
      </c>
      <c r="D16" s="228">
        <f>'[1]EU CCR3'!D14</f>
        <v>9</v>
      </c>
      <c r="E16" s="228">
        <f>'[1]EU CCR3'!E14</f>
        <v>0</v>
      </c>
      <c r="F16" s="228">
        <f>'[1]EU CCR3'!F14</f>
        <v>0</v>
      </c>
      <c r="G16" s="228">
        <f>'[1]EU CCR3'!G14</f>
        <v>22</v>
      </c>
      <c r="H16" s="228">
        <f>'[1]EU CCR3'!H14</f>
        <v>1</v>
      </c>
      <c r="I16" s="228">
        <f>'[1]EU CCR3'!I14</f>
        <v>0</v>
      </c>
      <c r="J16" s="228">
        <f>'[1]EU CCR3'!J14</f>
        <v>0</v>
      </c>
      <c r="K16" s="228">
        <f>'[1]EU CCR3'!K14</f>
        <v>0</v>
      </c>
      <c r="L16" s="228">
        <f>'[1]EU CCR3'!L14</f>
        <v>0</v>
      </c>
      <c r="M16" s="228">
        <f>'[1]EU CCR3'!M14</f>
        <v>0</v>
      </c>
      <c r="N16" s="228">
        <f>'[1]EU CCR3'!N14</f>
        <v>32</v>
      </c>
      <c r="O16" s="15"/>
    </row>
    <row r="17" spans="1:15" s="21" customFormat="1" ht="15.75" thickBot="1">
      <c r="A17" s="357">
        <v>7</v>
      </c>
      <c r="B17" s="227" t="s">
        <v>60</v>
      </c>
      <c r="C17" s="228">
        <f>'[1]EU CCR3'!C15</f>
        <v>0</v>
      </c>
      <c r="D17" s="228">
        <f>'[1]EU CCR3'!D15</f>
        <v>0</v>
      </c>
      <c r="E17" s="228">
        <f>'[1]EU CCR3'!E15</f>
        <v>0</v>
      </c>
      <c r="F17" s="228">
        <f>'[1]EU CCR3'!F15</f>
        <v>0</v>
      </c>
      <c r="G17" s="228">
        <f>'[1]EU CCR3'!G15</f>
        <v>0</v>
      </c>
      <c r="H17" s="228">
        <f>'[1]EU CCR3'!H15</f>
        <v>0</v>
      </c>
      <c r="I17" s="228">
        <f>'[1]EU CCR3'!I15</f>
        <v>0</v>
      </c>
      <c r="J17" s="228">
        <f>'[1]EU CCR3'!J15</f>
        <v>0</v>
      </c>
      <c r="K17" s="228">
        <f>'[1]EU CCR3'!K15</f>
        <v>1</v>
      </c>
      <c r="L17" s="228">
        <f>'[1]EU CCR3'!L15</f>
        <v>0</v>
      </c>
      <c r="M17" s="228">
        <f>'[1]EU CCR3'!M15</f>
        <v>0</v>
      </c>
      <c r="N17" s="228">
        <f>'[1]EU CCR3'!N15</f>
        <v>1</v>
      </c>
      <c r="O17" s="15"/>
    </row>
    <row r="18" spans="1:15" s="21" customFormat="1" ht="15.75" thickBot="1">
      <c r="A18" s="357">
        <v>8</v>
      </c>
      <c r="B18" s="227" t="s">
        <v>61</v>
      </c>
      <c r="C18" s="228">
        <f>'[1]EU CCR3'!C16</f>
        <v>0</v>
      </c>
      <c r="D18" s="228">
        <f>'[1]EU CCR3'!D16</f>
        <v>0</v>
      </c>
      <c r="E18" s="228">
        <f>'[1]EU CCR3'!E16</f>
        <v>0</v>
      </c>
      <c r="F18" s="228">
        <f>'[1]EU CCR3'!F16</f>
        <v>0</v>
      </c>
      <c r="G18" s="228">
        <f>'[1]EU CCR3'!G16</f>
        <v>0</v>
      </c>
      <c r="H18" s="228">
        <f>'[1]EU CCR3'!H16</f>
        <v>0</v>
      </c>
      <c r="I18" s="228">
        <f>'[1]EU CCR3'!I16</f>
        <v>0</v>
      </c>
      <c r="J18" s="228">
        <f>'[1]EU CCR3'!J16</f>
        <v>0</v>
      </c>
      <c r="K18" s="228">
        <f>'[1]EU CCR3'!K16</f>
        <v>0</v>
      </c>
      <c r="L18" s="228">
        <f>'[1]EU CCR3'!L16</f>
        <v>0</v>
      </c>
      <c r="M18" s="228">
        <f>'[1]EU CCR3'!M16</f>
        <v>0</v>
      </c>
      <c r="N18" s="228">
        <f>'[1]EU CCR3'!N16</f>
        <v>0</v>
      </c>
      <c r="O18" s="15"/>
    </row>
    <row r="19" spans="1:15" s="21" customFormat="1" ht="21.75" thickBot="1">
      <c r="A19" s="357">
        <v>9</v>
      </c>
      <c r="B19" s="358" t="s">
        <v>269</v>
      </c>
      <c r="C19" s="228">
        <f>'[1]EU CCR3'!C17</f>
        <v>0</v>
      </c>
      <c r="D19" s="228">
        <f>'[1]EU CCR3'!D17</f>
        <v>0</v>
      </c>
      <c r="E19" s="228">
        <f>'[1]EU CCR3'!E17</f>
        <v>0</v>
      </c>
      <c r="F19" s="228">
        <f>'[1]EU CCR3'!F17</f>
        <v>0</v>
      </c>
      <c r="G19" s="228">
        <f>'[1]EU CCR3'!G17</f>
        <v>0</v>
      </c>
      <c r="H19" s="228">
        <f>'[1]EU CCR3'!H17</f>
        <v>0</v>
      </c>
      <c r="I19" s="228">
        <f>'[1]EU CCR3'!I17</f>
        <v>0</v>
      </c>
      <c r="J19" s="228">
        <f>'[1]EU CCR3'!J17</f>
        <v>0</v>
      </c>
      <c r="K19" s="228">
        <f>'[1]EU CCR3'!K17</f>
        <v>0</v>
      </c>
      <c r="L19" s="228">
        <f>'[1]EU CCR3'!L17</f>
        <v>0</v>
      </c>
      <c r="M19" s="228">
        <f>'[1]EU CCR3'!M17</f>
        <v>0</v>
      </c>
      <c r="N19" s="228">
        <f>'[1]EU CCR3'!N17</f>
        <v>0</v>
      </c>
      <c r="O19" s="15"/>
    </row>
    <row r="20" spans="1:15" s="21" customFormat="1" ht="15.75" thickBot="1">
      <c r="A20" s="357">
        <v>10</v>
      </c>
      <c r="B20" s="227" t="s">
        <v>64</v>
      </c>
      <c r="C20" s="351">
        <f>'[1]EU CCR3'!C18</f>
        <v>0</v>
      </c>
      <c r="D20" s="351">
        <f>'[1]EU CCR3'!D18</f>
        <v>0</v>
      </c>
      <c r="E20" s="351">
        <f>'[1]EU CCR3'!E18</f>
        <v>0</v>
      </c>
      <c r="F20" s="351">
        <f>'[1]EU CCR3'!F18</f>
        <v>0</v>
      </c>
      <c r="G20" s="351">
        <f>'[1]EU CCR3'!G18</f>
        <v>0</v>
      </c>
      <c r="H20" s="351">
        <f>'[1]EU CCR3'!H18</f>
        <v>0</v>
      </c>
      <c r="I20" s="351">
        <f>'[1]EU CCR3'!I18</f>
        <v>0</v>
      </c>
      <c r="J20" s="351">
        <f>'[1]EU CCR3'!J18</f>
        <v>0</v>
      </c>
      <c r="K20" s="351">
        <f>'[1]EU CCR3'!K18</f>
        <v>0</v>
      </c>
      <c r="L20" s="351">
        <f>'[1]EU CCR3'!L18</f>
        <v>0</v>
      </c>
      <c r="M20" s="351">
        <f>'[1]EU CCR3'!M18</f>
        <v>0</v>
      </c>
      <c r="N20" s="351">
        <f>'[1]EU CCR3'!N18</f>
        <v>0</v>
      </c>
      <c r="O20" s="15"/>
    </row>
    <row r="21" spans="1:15" s="21" customFormat="1" ht="15.75" thickBot="1">
      <c r="A21" s="344">
        <v>11</v>
      </c>
      <c r="B21" s="359" t="s">
        <v>425</v>
      </c>
      <c r="C21" s="353">
        <f>'[1]EU CCR3'!C19</f>
        <v>0</v>
      </c>
      <c r="D21" s="353">
        <f>'[1]EU CCR3'!D19</f>
        <v>9</v>
      </c>
      <c r="E21" s="353">
        <f>'[1]EU CCR3'!E19</f>
        <v>0</v>
      </c>
      <c r="F21" s="353">
        <f>'[1]EU CCR3'!F19</f>
        <v>0</v>
      </c>
      <c r="G21" s="353">
        <f>'[1]EU CCR3'!G19</f>
        <v>22</v>
      </c>
      <c r="H21" s="353">
        <f>'[1]EU CCR3'!H19</f>
        <v>1</v>
      </c>
      <c r="I21" s="353">
        <f>'[1]EU CCR3'!I19</f>
        <v>0</v>
      </c>
      <c r="J21" s="353">
        <f>'[1]EU CCR3'!J19</f>
        <v>0</v>
      </c>
      <c r="K21" s="353">
        <f>'[1]EU CCR3'!K19</f>
        <v>1</v>
      </c>
      <c r="L21" s="353">
        <f>'[1]EU CCR3'!L19</f>
        <v>0</v>
      </c>
      <c r="M21" s="353">
        <f>'[1]EU CCR3'!M19</f>
        <v>0</v>
      </c>
      <c r="N21" s="353">
        <f>'[1]EU CCR3'!N19</f>
        <v>32</v>
      </c>
      <c r="O21" s="15"/>
    </row>
    <row r="22" spans="1:15" s="21" customFormat="1">
      <c r="A22" s="15"/>
      <c r="B22" s="15"/>
      <c r="C22" s="15"/>
      <c r="D22" s="15"/>
      <c r="E22" s="15"/>
      <c r="F22" s="15"/>
      <c r="G22" s="15"/>
      <c r="H22" s="15"/>
      <c r="I22" s="15"/>
      <c r="J22" s="15"/>
      <c r="K22" s="15"/>
      <c r="L22" s="15"/>
      <c r="M22" s="15"/>
      <c r="N22" s="169"/>
      <c r="O22" s="15"/>
    </row>
    <row r="23" spans="1:15" s="21" customFormat="1" ht="3.75" customHeight="1">
      <c r="A23" s="15"/>
      <c r="B23" s="15"/>
      <c r="C23" s="15"/>
      <c r="D23" s="15"/>
      <c r="E23" s="15"/>
      <c r="F23" s="15"/>
      <c r="G23" s="15"/>
      <c r="H23" s="15"/>
      <c r="I23" s="15"/>
      <c r="J23" s="15"/>
      <c r="K23" s="15"/>
      <c r="L23" s="15"/>
      <c r="M23" s="15"/>
      <c r="N23" s="15"/>
      <c r="O23" s="15"/>
    </row>
    <row r="24" spans="1:15" s="21" customFormat="1" ht="15.75" thickBot="1">
      <c r="A24" s="15"/>
      <c r="B24" s="15"/>
      <c r="C24" s="15"/>
      <c r="D24" s="15"/>
      <c r="E24" s="15"/>
      <c r="F24" s="15"/>
      <c r="G24" s="15"/>
      <c r="H24" s="15"/>
      <c r="I24" s="15"/>
      <c r="J24" s="15"/>
      <c r="K24" s="15"/>
      <c r="L24" s="15"/>
      <c r="M24" s="15"/>
      <c r="N24" s="15"/>
      <c r="O24" s="15"/>
    </row>
    <row r="25" spans="1:15" s="21" customFormat="1" ht="15.75" customHeight="1" thickBot="1">
      <c r="A25" s="1268">
        <v>44926</v>
      </c>
      <c r="B25" s="1269"/>
      <c r="C25" s="1260" t="s">
        <v>104</v>
      </c>
      <c r="D25" s="1262"/>
      <c r="E25" s="1262"/>
      <c r="F25" s="1262"/>
      <c r="G25" s="1262"/>
      <c r="H25" s="1262"/>
      <c r="I25" s="1262"/>
      <c r="J25" s="1262"/>
      <c r="K25" s="1262"/>
      <c r="L25" s="1262"/>
      <c r="M25" s="1262"/>
      <c r="N25" s="1261"/>
      <c r="O25" s="15"/>
    </row>
    <row r="26" spans="1:15" s="21" customFormat="1" ht="15.75" thickBot="1">
      <c r="A26" s="1270"/>
      <c r="B26" s="1271"/>
      <c r="C26" s="36" t="s">
        <v>3</v>
      </c>
      <c r="D26" s="36" t="s">
        <v>4</v>
      </c>
      <c r="E26" s="36" t="s">
        <v>5</v>
      </c>
      <c r="F26" s="36" t="s">
        <v>130</v>
      </c>
      <c r="G26" s="36" t="s">
        <v>127</v>
      </c>
      <c r="H26" s="36" t="s">
        <v>128</v>
      </c>
      <c r="I26" s="36" t="s">
        <v>129</v>
      </c>
      <c r="J26" s="36" t="s">
        <v>421</v>
      </c>
      <c r="K26" s="36" t="s">
        <v>731</v>
      </c>
      <c r="L26" s="36" t="s">
        <v>732</v>
      </c>
      <c r="M26" s="36" t="s">
        <v>733</v>
      </c>
      <c r="N26" s="673" t="s">
        <v>734</v>
      </c>
      <c r="O26" s="15"/>
    </row>
    <row r="27" spans="1:15" s="21" customFormat="1" ht="32.25" thickBot="1">
      <c r="A27" s="1270"/>
      <c r="B27" s="1271"/>
      <c r="C27" s="354">
        <v>0</v>
      </c>
      <c r="D27" s="354">
        <v>0.02</v>
      </c>
      <c r="E27" s="354">
        <v>0.04</v>
      </c>
      <c r="F27" s="354">
        <v>0.1</v>
      </c>
      <c r="G27" s="354">
        <v>0.2</v>
      </c>
      <c r="H27" s="354">
        <v>0.5</v>
      </c>
      <c r="I27" s="354">
        <v>0.7</v>
      </c>
      <c r="J27" s="354">
        <v>0.75</v>
      </c>
      <c r="K27" s="354">
        <v>1</v>
      </c>
      <c r="L27" s="354">
        <v>1.5</v>
      </c>
      <c r="M27" s="36" t="s">
        <v>539</v>
      </c>
      <c r="N27" s="313" t="s">
        <v>560</v>
      </c>
      <c r="O27" s="15"/>
    </row>
    <row r="28" spans="1:15" s="21" customFormat="1" ht="15.75" thickBot="1">
      <c r="A28" s="355" t="s">
        <v>532</v>
      </c>
      <c r="B28" s="356"/>
      <c r="C28" s="114" t="s">
        <v>36</v>
      </c>
      <c r="D28" s="114" t="s">
        <v>36</v>
      </c>
      <c r="E28" s="114" t="s">
        <v>36</v>
      </c>
      <c r="F28" s="114" t="s">
        <v>36</v>
      </c>
      <c r="G28" s="114" t="s">
        <v>36</v>
      </c>
      <c r="H28" s="114" t="s">
        <v>36</v>
      </c>
      <c r="I28" s="114" t="s">
        <v>36</v>
      </c>
      <c r="J28" s="114" t="s">
        <v>36</v>
      </c>
      <c r="K28" s="114" t="s">
        <v>36</v>
      </c>
      <c r="L28" s="114" t="s">
        <v>36</v>
      </c>
      <c r="M28" s="114" t="s">
        <v>36</v>
      </c>
      <c r="N28" s="114" t="s">
        <v>36</v>
      </c>
      <c r="O28" s="15"/>
    </row>
    <row r="29" spans="1:15" s="21" customFormat="1" ht="15.75" thickBot="1">
      <c r="A29" s="357">
        <v>1</v>
      </c>
      <c r="B29" s="227" t="s">
        <v>561</v>
      </c>
      <c r="C29" s="667">
        <v>0</v>
      </c>
      <c r="D29" s="667">
        <v>0</v>
      </c>
      <c r="E29" s="667">
        <v>0</v>
      </c>
      <c r="F29" s="667">
        <v>0</v>
      </c>
      <c r="G29" s="667">
        <v>0</v>
      </c>
      <c r="H29" s="667">
        <v>0</v>
      </c>
      <c r="I29" s="667">
        <v>0</v>
      </c>
      <c r="J29" s="667">
        <v>0</v>
      </c>
      <c r="K29" s="667">
        <v>0</v>
      </c>
      <c r="L29" s="667">
        <v>0</v>
      </c>
      <c r="M29" s="667">
        <v>0</v>
      </c>
      <c r="N29" s="667">
        <v>0</v>
      </c>
      <c r="O29" s="15"/>
    </row>
    <row r="30" spans="1:15" s="21" customFormat="1" ht="15.75" thickBot="1">
      <c r="A30" s="357">
        <v>2</v>
      </c>
      <c r="B30" s="227" t="s">
        <v>562</v>
      </c>
      <c r="C30" s="667">
        <v>0</v>
      </c>
      <c r="D30" s="667">
        <v>0</v>
      </c>
      <c r="E30" s="667">
        <v>0</v>
      </c>
      <c r="F30" s="667">
        <v>0</v>
      </c>
      <c r="G30" s="667">
        <v>0</v>
      </c>
      <c r="H30" s="667">
        <v>0</v>
      </c>
      <c r="I30" s="667">
        <v>0</v>
      </c>
      <c r="J30" s="667">
        <v>0</v>
      </c>
      <c r="K30" s="667">
        <v>0</v>
      </c>
      <c r="L30" s="667">
        <v>0</v>
      </c>
      <c r="M30" s="667">
        <v>0</v>
      </c>
      <c r="N30" s="667">
        <v>0</v>
      </c>
      <c r="O30" s="15"/>
    </row>
    <row r="31" spans="1:15" s="21" customFormat="1" ht="15.75" thickBot="1">
      <c r="A31" s="357">
        <v>3</v>
      </c>
      <c r="B31" s="227" t="s">
        <v>107</v>
      </c>
      <c r="C31" s="667">
        <v>0</v>
      </c>
      <c r="D31" s="667">
        <v>0</v>
      </c>
      <c r="E31" s="667">
        <v>0</v>
      </c>
      <c r="F31" s="667">
        <v>0</v>
      </c>
      <c r="G31" s="667">
        <v>0</v>
      </c>
      <c r="H31" s="667">
        <v>0</v>
      </c>
      <c r="I31" s="667">
        <v>0</v>
      </c>
      <c r="J31" s="667">
        <v>0</v>
      </c>
      <c r="K31" s="667">
        <v>0</v>
      </c>
      <c r="L31" s="667">
        <v>0</v>
      </c>
      <c r="M31" s="667">
        <v>0</v>
      </c>
      <c r="N31" s="667">
        <v>0</v>
      </c>
      <c r="O31" s="15"/>
    </row>
    <row r="32" spans="1:15" s="21" customFormat="1" ht="15.75" thickBot="1">
      <c r="A32" s="357">
        <v>4</v>
      </c>
      <c r="B32" s="227" t="s">
        <v>108</v>
      </c>
      <c r="C32" s="667">
        <v>0</v>
      </c>
      <c r="D32" s="667">
        <v>0</v>
      </c>
      <c r="E32" s="667">
        <v>0</v>
      </c>
      <c r="F32" s="667">
        <v>0</v>
      </c>
      <c r="G32" s="667">
        <v>0</v>
      </c>
      <c r="H32" s="667">
        <v>0</v>
      </c>
      <c r="I32" s="667">
        <v>0</v>
      </c>
      <c r="J32" s="667">
        <v>0</v>
      </c>
      <c r="K32" s="667">
        <v>0</v>
      </c>
      <c r="L32" s="667">
        <v>0</v>
      </c>
      <c r="M32" s="667">
        <v>0</v>
      </c>
      <c r="N32" s="667">
        <v>0</v>
      </c>
      <c r="O32" s="15"/>
    </row>
    <row r="33" spans="1:15" s="21" customFormat="1" ht="15.75" thickBot="1">
      <c r="A33" s="357">
        <v>5</v>
      </c>
      <c r="B33" s="227" t="s">
        <v>109</v>
      </c>
      <c r="C33" s="667">
        <v>0</v>
      </c>
      <c r="D33" s="667">
        <v>0</v>
      </c>
      <c r="E33" s="667">
        <v>0</v>
      </c>
      <c r="F33" s="667">
        <v>0</v>
      </c>
      <c r="G33" s="667">
        <v>0</v>
      </c>
      <c r="H33" s="667">
        <v>0</v>
      </c>
      <c r="I33" s="667">
        <v>0</v>
      </c>
      <c r="J33" s="667">
        <v>0</v>
      </c>
      <c r="K33" s="667">
        <v>0</v>
      </c>
      <c r="L33" s="667">
        <v>0</v>
      </c>
      <c r="M33" s="667">
        <v>0</v>
      </c>
      <c r="N33" s="667">
        <v>0</v>
      </c>
      <c r="O33" s="15"/>
    </row>
    <row r="34" spans="1:15" s="21" customFormat="1" ht="15.75" thickBot="1">
      <c r="A34" s="357">
        <v>6</v>
      </c>
      <c r="B34" s="227" t="s">
        <v>59</v>
      </c>
      <c r="C34" s="667">
        <v>0</v>
      </c>
      <c r="D34" s="988">
        <v>10</v>
      </c>
      <c r="E34" s="667">
        <v>0</v>
      </c>
      <c r="F34" s="667">
        <v>0</v>
      </c>
      <c r="G34" s="988">
        <v>12</v>
      </c>
      <c r="H34" s="988">
        <v>3</v>
      </c>
      <c r="I34" s="667">
        <v>0</v>
      </c>
      <c r="J34" s="667">
        <v>0</v>
      </c>
      <c r="K34" s="667">
        <v>0</v>
      </c>
      <c r="L34" s="667">
        <v>0</v>
      </c>
      <c r="M34" s="667">
        <v>0</v>
      </c>
      <c r="N34" s="988">
        <v>25</v>
      </c>
      <c r="O34" s="15"/>
    </row>
    <row r="35" spans="1:15" s="21" customFormat="1" ht="15.75" thickBot="1">
      <c r="A35" s="357">
        <v>7</v>
      </c>
      <c r="B35" s="227" t="s">
        <v>60</v>
      </c>
      <c r="C35" s="667">
        <v>0</v>
      </c>
      <c r="D35" s="667">
        <v>0</v>
      </c>
      <c r="E35" s="667">
        <v>0</v>
      </c>
      <c r="F35" s="667">
        <v>0</v>
      </c>
      <c r="G35" s="667">
        <v>0</v>
      </c>
      <c r="H35" s="667">
        <v>0</v>
      </c>
      <c r="I35" s="667">
        <v>0</v>
      </c>
      <c r="J35" s="667">
        <v>0</v>
      </c>
      <c r="K35" s="667">
        <v>0</v>
      </c>
      <c r="L35" s="667">
        <v>0</v>
      </c>
      <c r="M35" s="667">
        <v>0</v>
      </c>
      <c r="N35" s="667">
        <v>0</v>
      </c>
      <c r="O35" s="15"/>
    </row>
    <row r="36" spans="1:15" s="21" customFormat="1" ht="15.75" thickBot="1">
      <c r="A36" s="357">
        <v>8</v>
      </c>
      <c r="B36" s="227" t="s">
        <v>61</v>
      </c>
      <c r="C36" s="667">
        <v>0</v>
      </c>
      <c r="D36" s="667">
        <v>0</v>
      </c>
      <c r="E36" s="667">
        <v>0</v>
      </c>
      <c r="F36" s="667">
        <v>0</v>
      </c>
      <c r="G36" s="667">
        <v>0</v>
      </c>
      <c r="H36" s="667">
        <v>0</v>
      </c>
      <c r="I36" s="667">
        <v>0</v>
      </c>
      <c r="J36" s="667">
        <v>0</v>
      </c>
      <c r="K36" s="667">
        <v>0</v>
      </c>
      <c r="L36" s="667">
        <v>0</v>
      </c>
      <c r="M36" s="667">
        <v>0</v>
      </c>
      <c r="N36" s="667">
        <v>0</v>
      </c>
      <c r="O36" s="15"/>
    </row>
    <row r="37" spans="1:15" s="21" customFormat="1" ht="21.75" thickBot="1">
      <c r="A37" s="357">
        <v>9</v>
      </c>
      <c r="B37" s="358" t="s">
        <v>269</v>
      </c>
      <c r="C37" s="667">
        <v>0</v>
      </c>
      <c r="D37" s="667">
        <v>0</v>
      </c>
      <c r="E37" s="667">
        <v>0</v>
      </c>
      <c r="F37" s="667">
        <v>0</v>
      </c>
      <c r="G37" s="667">
        <v>0</v>
      </c>
      <c r="H37" s="667">
        <v>0</v>
      </c>
      <c r="I37" s="667">
        <v>0</v>
      </c>
      <c r="J37" s="667">
        <v>0</v>
      </c>
      <c r="K37" s="667">
        <v>0</v>
      </c>
      <c r="L37" s="667">
        <v>0</v>
      </c>
      <c r="M37" s="667">
        <v>0</v>
      </c>
      <c r="N37" s="667">
        <v>0</v>
      </c>
      <c r="O37" s="15"/>
    </row>
    <row r="38" spans="1:15" s="21" customFormat="1" ht="15.75" thickBot="1">
      <c r="A38" s="357">
        <v>10</v>
      </c>
      <c r="B38" s="227" t="s">
        <v>64</v>
      </c>
      <c r="C38" s="668">
        <v>0</v>
      </c>
      <c r="D38" s="668">
        <v>0</v>
      </c>
      <c r="E38" s="668">
        <v>0</v>
      </c>
      <c r="F38" s="668">
        <v>0</v>
      </c>
      <c r="G38" s="668">
        <v>0</v>
      </c>
      <c r="H38" s="668">
        <v>0</v>
      </c>
      <c r="I38" s="668">
        <v>0</v>
      </c>
      <c r="J38" s="668">
        <v>0</v>
      </c>
      <c r="K38" s="668">
        <v>0</v>
      </c>
      <c r="L38" s="668">
        <v>0</v>
      </c>
      <c r="M38" s="668">
        <v>0</v>
      </c>
      <c r="N38" s="668">
        <v>0</v>
      </c>
      <c r="O38" s="15"/>
    </row>
    <row r="39" spans="1:15" s="21" customFormat="1" ht="15.75" thickBot="1">
      <c r="A39" s="344">
        <v>11</v>
      </c>
      <c r="B39" s="359" t="s">
        <v>425</v>
      </c>
      <c r="C39" s="669">
        <v>0</v>
      </c>
      <c r="D39" s="671">
        <v>10</v>
      </c>
      <c r="E39" s="670">
        <v>0</v>
      </c>
      <c r="F39" s="670">
        <v>0</v>
      </c>
      <c r="G39" s="671">
        <v>12</v>
      </c>
      <c r="H39" s="671">
        <v>3</v>
      </c>
      <c r="I39" s="670">
        <v>0</v>
      </c>
      <c r="J39" s="670">
        <v>0</v>
      </c>
      <c r="K39" s="670">
        <v>0</v>
      </c>
      <c r="L39" s="670">
        <v>0</v>
      </c>
      <c r="M39" s="670">
        <v>0</v>
      </c>
      <c r="N39" s="672">
        <v>25</v>
      </c>
      <c r="O39" s="15"/>
    </row>
    <row r="40" spans="1:15" s="21" customFormat="1">
      <c r="A40" s="15"/>
      <c r="B40" s="15"/>
      <c r="C40" s="15"/>
      <c r="D40" s="15"/>
      <c r="E40" s="15"/>
      <c r="F40" s="15"/>
      <c r="G40" s="15"/>
      <c r="H40" s="15"/>
      <c r="I40" s="15"/>
      <c r="J40" s="15"/>
      <c r="K40" s="15"/>
      <c r="L40" s="15"/>
      <c r="M40" s="15"/>
      <c r="N40" s="15"/>
      <c r="O40" s="15"/>
    </row>
    <row r="41" spans="1:15" ht="24" customHeight="1">
      <c r="A41" s="18"/>
      <c r="B41" s="18"/>
      <c r="C41" s="18"/>
      <c r="D41" s="18"/>
      <c r="E41" s="18"/>
      <c r="F41" s="18"/>
      <c r="G41" s="18"/>
      <c r="H41" s="18"/>
      <c r="I41" s="18"/>
      <c r="J41" s="18"/>
      <c r="K41" s="18"/>
      <c r="L41" s="18"/>
      <c r="M41" s="18"/>
      <c r="N41" s="18"/>
      <c r="O41" s="18"/>
    </row>
    <row r="44" spans="1:15" hidden="1">
      <c r="A44" s="99" t="s">
        <v>1203</v>
      </c>
    </row>
  </sheetData>
  <sheetProtection algorithmName="SHA-512" hashValue="UDR4CaLNbZQhrw2vY185VGBpNWbY/YXUuRbil7iw7F1Xe2X/ZfWYNgV29GCL/3fGUIOhwFMD6Gy8SJZqXQVO0g==" saltValue="WpPM2ESoLUI7qh3bO7FAWQ==" spinCount="100000" sheet="1" objects="1" scenarios="1" selectLockedCells="1"/>
  <customSheetViews>
    <customSheetView guid="{37226721-D1D5-4398-9EDA-67E59F139E5C}">
      <selection activeCell="N26" sqref="N26"/>
      <pageMargins left="0.7" right="0.7" top="0.75" bottom="0.75" header="0.3" footer="0.3"/>
      <pageSetup paperSize="9" orientation="portrait" r:id="rId1"/>
    </customSheetView>
    <customSheetView guid="{903BF3C7-8C98-4810-9C20-2AC37A2650A6}">
      <selection activeCell="B22" sqref="B22:C23"/>
      <pageMargins left="0.7" right="0.7" top="0.75" bottom="0.75" header="0.3" footer="0.3"/>
      <pageSetup paperSize="9" orientation="portrait" r:id="rId2"/>
    </customSheetView>
    <customSheetView guid="{353F5685-0B8B-4AA1-9F16-66557969DCE8}">
      <selection activeCell="M19" sqref="M19"/>
      <pageMargins left="0.7" right="0.7" top="0.75" bottom="0.75" header="0.3" footer="0.3"/>
      <pageSetup paperSize="9" orientation="portrait" r:id="rId3"/>
    </customSheetView>
    <customSheetView guid="{1F1CDE94-43EA-4A90-82AF-291799113E76}">
      <selection activeCell="S13" sqref="S13"/>
      <pageMargins left="0.7" right="0.7" top="0.75" bottom="0.75" header="0.3" footer="0.3"/>
      <pageSetup paperSize="9" orientation="portrait" r:id="rId4"/>
    </customSheetView>
    <customSheetView guid="{4F760026-2E26-4881-AAA8-3BCC1A815AF3}">
      <selection activeCell="E15" sqref="E15"/>
      <pageMargins left="0.7" right="0.7" top="0.75" bottom="0.75" header="0.3" footer="0.3"/>
      <pageSetup paperSize="9" orientation="portrait" r:id="rId5"/>
    </customSheetView>
  </customSheetViews>
  <mergeCells count="4">
    <mergeCell ref="A7:B9"/>
    <mergeCell ref="A25:B27"/>
    <mergeCell ref="C25:N25"/>
    <mergeCell ref="C7:N7"/>
  </mergeCells>
  <pageMargins left="0.7" right="0.7" top="0.75" bottom="0.75" header="0.3" footer="0.3"/>
  <pageSetup paperSize="9" scale="68" orientation="landscape" r:id="rId6"/>
  <drawing r:id="rId7"/>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K46"/>
  <sheetViews>
    <sheetView topLeftCell="A14" zoomScaleNormal="100" workbookViewId="0">
      <selection activeCell="A38" sqref="A38:XFD38"/>
    </sheetView>
  </sheetViews>
  <sheetFormatPr defaultColWidth="0" defaultRowHeight="15" zeroHeight="1"/>
  <cols>
    <col min="1" max="1" width="8.140625" style="11" customWidth="1"/>
    <col min="2" max="2" width="31.28515625" style="11" customWidth="1"/>
    <col min="3" max="3" width="12.7109375" style="11" customWidth="1"/>
    <col min="4" max="4" width="14.7109375" style="11" customWidth="1"/>
    <col min="5" max="5" width="12.7109375" style="11" customWidth="1"/>
    <col min="6" max="6" width="14.42578125" style="11" customWidth="1"/>
    <col min="7" max="7" width="12.7109375" style="11" customWidth="1"/>
    <col min="8" max="8" width="14.140625" style="11" customWidth="1"/>
    <col min="9" max="9" width="12.7109375" style="11" customWidth="1"/>
    <col min="10" max="10" width="13.85546875" style="11" customWidth="1"/>
    <col min="11" max="11" width="2.7109375" style="11" customWidth="1"/>
    <col min="12" max="16384" width="9.140625" style="20" hidden="1"/>
  </cols>
  <sheetData>
    <row r="1" spans="1:11" s="21" customFormat="1">
      <c r="A1" s="19" t="s">
        <v>924</v>
      </c>
      <c r="B1" s="19"/>
      <c r="C1" s="19"/>
      <c r="D1" s="31"/>
      <c r="E1" s="19"/>
      <c r="F1" s="31"/>
      <c r="G1" s="19"/>
      <c r="H1" s="19"/>
      <c r="I1" s="19"/>
      <c r="J1" s="31" t="s">
        <v>899</v>
      </c>
      <c r="K1" s="19"/>
    </row>
    <row r="2" spans="1:11" s="21" customFormat="1">
      <c r="A2" s="2"/>
      <c r="B2" s="2"/>
      <c r="C2" s="2"/>
      <c r="D2" s="2"/>
      <c r="E2" s="2"/>
      <c r="F2" s="2"/>
      <c r="G2" s="2"/>
      <c r="H2" s="2"/>
      <c r="I2" s="2"/>
      <c r="J2" s="2"/>
      <c r="K2" s="2"/>
    </row>
    <row r="3" spans="1:11" s="21" customFormat="1" ht="39" customHeight="1">
      <c r="A3" s="1284" t="s">
        <v>1525</v>
      </c>
      <c r="B3" s="1284"/>
      <c r="C3" s="1284"/>
      <c r="D3" s="1284"/>
      <c r="E3" s="1284"/>
      <c r="F3" s="1284"/>
      <c r="G3" s="1284"/>
      <c r="H3" s="1284"/>
      <c r="I3" s="1284"/>
      <c r="J3" s="1284"/>
      <c r="K3" s="2"/>
    </row>
    <row r="4" spans="1:11" s="21" customFormat="1">
      <c r="A4" s="2"/>
      <c r="B4" s="2"/>
      <c r="C4" s="2"/>
      <c r="D4" s="2"/>
      <c r="E4" s="2"/>
      <c r="F4" s="2"/>
      <c r="G4" s="2"/>
      <c r="H4" s="2"/>
      <c r="I4" s="2"/>
      <c r="J4" s="2"/>
      <c r="K4" s="2"/>
    </row>
    <row r="5" spans="1:11" s="21" customFormat="1" ht="15.75">
      <c r="A5" s="73" t="s">
        <v>702</v>
      </c>
      <c r="B5" s="243"/>
      <c r="C5" s="74"/>
      <c r="D5" s="74"/>
      <c r="E5" s="74"/>
      <c r="F5" s="74"/>
      <c r="G5" s="74"/>
      <c r="H5" s="74"/>
      <c r="I5" s="74"/>
      <c r="J5" s="74"/>
      <c r="K5" s="74"/>
    </row>
    <row r="6" spans="1:11" s="21" customFormat="1" ht="15.75" thickBot="1">
      <c r="A6" s="2"/>
      <c r="B6" s="2"/>
      <c r="C6" s="2"/>
      <c r="D6" s="2"/>
      <c r="E6" s="2"/>
      <c r="F6" s="2"/>
      <c r="G6" s="2"/>
      <c r="H6" s="2"/>
      <c r="I6" s="2"/>
      <c r="J6" s="2"/>
      <c r="K6" s="2"/>
    </row>
    <row r="7" spans="1:11" s="21" customFormat="1" ht="15.75" thickBot="1">
      <c r="A7" s="1268">
        <v>45107</v>
      </c>
      <c r="B7" s="1269"/>
      <c r="C7" s="53" t="s">
        <v>3</v>
      </c>
      <c r="D7" s="53" t="s">
        <v>4</v>
      </c>
      <c r="E7" s="53" t="s">
        <v>5</v>
      </c>
      <c r="F7" s="53" t="s">
        <v>130</v>
      </c>
      <c r="G7" s="348" t="s">
        <v>127</v>
      </c>
      <c r="H7" s="348" t="s">
        <v>128</v>
      </c>
      <c r="I7" s="348" t="s">
        <v>129</v>
      </c>
      <c r="J7" s="348" t="s">
        <v>421</v>
      </c>
      <c r="K7" s="15"/>
    </row>
    <row r="8" spans="1:11" s="21" customFormat="1" ht="15.75" thickBot="1">
      <c r="A8" s="1270"/>
      <c r="B8" s="1271"/>
      <c r="C8" s="1293" t="s">
        <v>96</v>
      </c>
      <c r="D8" s="1294"/>
      <c r="E8" s="1294"/>
      <c r="F8" s="1294"/>
      <c r="G8" s="1293" t="s">
        <v>97</v>
      </c>
      <c r="H8" s="1294"/>
      <c r="I8" s="1294"/>
      <c r="J8" s="1294"/>
      <c r="K8" s="15"/>
    </row>
    <row r="9" spans="1:11" s="21" customFormat="1" ht="22.5" customHeight="1" thickBot="1">
      <c r="A9" s="1270"/>
      <c r="B9" s="1271"/>
      <c r="C9" s="1293" t="s">
        <v>98</v>
      </c>
      <c r="D9" s="1294"/>
      <c r="E9" s="1293" t="s">
        <v>99</v>
      </c>
      <c r="F9" s="1294"/>
      <c r="G9" s="1293" t="s">
        <v>98</v>
      </c>
      <c r="H9" s="1294"/>
      <c r="I9" s="1293" t="s">
        <v>99</v>
      </c>
      <c r="J9" s="1294"/>
      <c r="K9" s="15"/>
    </row>
    <row r="10" spans="1:11" s="21" customFormat="1" ht="21.75" thickBot="1">
      <c r="A10" s="1266"/>
      <c r="B10" s="1267"/>
      <c r="C10" s="33" t="s">
        <v>100</v>
      </c>
      <c r="D10" s="33" t="s">
        <v>101</v>
      </c>
      <c r="E10" s="33" t="s">
        <v>100</v>
      </c>
      <c r="F10" s="33" t="s">
        <v>101</v>
      </c>
      <c r="G10" s="349" t="s">
        <v>100</v>
      </c>
      <c r="H10" s="349" t="s">
        <v>101</v>
      </c>
      <c r="I10" s="349" t="s">
        <v>100</v>
      </c>
      <c r="J10" s="349" t="s">
        <v>101</v>
      </c>
      <c r="K10" s="15"/>
    </row>
    <row r="11" spans="1:11" s="21" customFormat="1" ht="32.25" customHeight="1" thickBot="1">
      <c r="A11" s="1291" t="s">
        <v>523</v>
      </c>
      <c r="B11" s="1292"/>
      <c r="C11" s="114" t="s">
        <v>36</v>
      </c>
      <c r="D11" s="114" t="s">
        <v>36</v>
      </c>
      <c r="E11" s="114" t="s">
        <v>36</v>
      </c>
      <c r="F11" s="114" t="s">
        <v>36</v>
      </c>
      <c r="G11" s="114" t="s">
        <v>36</v>
      </c>
      <c r="H11" s="114" t="s">
        <v>36</v>
      </c>
      <c r="I11" s="114" t="s">
        <v>36</v>
      </c>
      <c r="J11" s="114" t="s">
        <v>36</v>
      </c>
      <c r="K11" s="15"/>
    </row>
    <row r="12" spans="1:11" s="21" customFormat="1" ht="15.75" thickBot="1">
      <c r="A12" s="313">
        <v>1</v>
      </c>
      <c r="B12" s="68" t="s">
        <v>524</v>
      </c>
      <c r="C12" s="228">
        <f>'[1]EU CCR5'!C10</f>
        <v>24</v>
      </c>
      <c r="D12" s="228">
        <f>'[1]EU CCR5'!D10</f>
        <v>3</v>
      </c>
      <c r="E12" s="228">
        <f>'[1]EU CCR5'!E10</f>
        <v>0</v>
      </c>
      <c r="F12" s="228">
        <f>'[1]EU CCR5'!F10</f>
        <v>2</v>
      </c>
      <c r="G12" s="228">
        <f>'[1]EU CCR5'!G10</f>
        <v>0</v>
      </c>
      <c r="H12" s="228">
        <f>'[1]EU CCR5'!H10</f>
        <v>0</v>
      </c>
      <c r="I12" s="228">
        <f>'[1]EU CCR5'!I10</f>
        <v>0</v>
      </c>
      <c r="J12" s="228">
        <f>'[1]EU CCR5'!J10</f>
        <v>0</v>
      </c>
      <c r="K12" s="15"/>
    </row>
    <row r="13" spans="1:11" s="21" customFormat="1" ht="15.75" thickBot="1">
      <c r="A13" s="313">
        <v>2</v>
      </c>
      <c r="B13" s="350" t="s">
        <v>525</v>
      </c>
      <c r="C13" s="228">
        <f>'[1]EU CCR5'!C11</f>
        <v>0</v>
      </c>
      <c r="D13" s="228">
        <f>'[1]EU CCR5'!D11</f>
        <v>0</v>
      </c>
      <c r="E13" s="228">
        <f>'[1]EU CCR5'!E11</f>
        <v>0</v>
      </c>
      <c r="F13" s="228">
        <f>'[1]EU CCR5'!F11</f>
        <v>0</v>
      </c>
      <c r="G13" s="228">
        <f>'[1]EU CCR5'!G11</f>
        <v>0</v>
      </c>
      <c r="H13" s="228">
        <f>'[1]EU CCR5'!H11</f>
        <v>0</v>
      </c>
      <c r="I13" s="228">
        <f>'[1]EU CCR5'!I11</f>
        <v>0</v>
      </c>
      <c r="J13" s="228">
        <f>'[1]EU CCR5'!J11</f>
        <v>0</v>
      </c>
      <c r="K13" s="15"/>
    </row>
    <row r="14" spans="1:11" s="21" customFormat="1" ht="15.75" thickBot="1">
      <c r="A14" s="313">
        <v>3</v>
      </c>
      <c r="B14" s="350" t="s">
        <v>526</v>
      </c>
      <c r="C14" s="228">
        <f>'[1]EU CCR5'!C12</f>
        <v>0</v>
      </c>
      <c r="D14" s="228">
        <f>'[1]EU CCR5'!D12</f>
        <v>0</v>
      </c>
      <c r="E14" s="228">
        <f>'[1]EU CCR5'!E12</f>
        <v>0</v>
      </c>
      <c r="F14" s="228">
        <f>'[1]EU CCR5'!F12</f>
        <v>0</v>
      </c>
      <c r="G14" s="228">
        <f>'[1]EU CCR5'!G12</f>
        <v>0</v>
      </c>
      <c r="H14" s="228">
        <f>'[1]EU CCR5'!H12</f>
        <v>0</v>
      </c>
      <c r="I14" s="228">
        <f>'[1]EU CCR5'!I12</f>
        <v>0</v>
      </c>
      <c r="J14" s="228">
        <f>'[1]EU CCR5'!J12</f>
        <v>0</v>
      </c>
      <c r="K14" s="15"/>
    </row>
    <row r="15" spans="1:11" s="21" customFormat="1" ht="15.75" thickBot="1">
      <c r="A15" s="313">
        <v>4</v>
      </c>
      <c r="B15" s="350" t="s">
        <v>527</v>
      </c>
      <c r="C15" s="228">
        <f>'[1]EU CCR5'!C13</f>
        <v>0</v>
      </c>
      <c r="D15" s="228">
        <f>'[1]EU CCR5'!D13</f>
        <v>0</v>
      </c>
      <c r="E15" s="228">
        <f>'[1]EU CCR5'!E13</f>
        <v>0</v>
      </c>
      <c r="F15" s="228">
        <f>'[1]EU CCR5'!F13</f>
        <v>0</v>
      </c>
      <c r="G15" s="228">
        <f>'[1]EU CCR5'!G13</f>
        <v>0</v>
      </c>
      <c r="H15" s="228">
        <f>'[1]EU CCR5'!H13</f>
        <v>0</v>
      </c>
      <c r="I15" s="228">
        <f>'[1]EU CCR5'!I13</f>
        <v>0</v>
      </c>
      <c r="J15" s="228">
        <f>'[1]EU CCR5'!J13</f>
        <v>0</v>
      </c>
      <c r="K15" s="15"/>
    </row>
    <row r="16" spans="1:11" s="21" customFormat="1" ht="15.75" thickBot="1">
      <c r="A16" s="313">
        <v>5</v>
      </c>
      <c r="B16" s="350" t="s">
        <v>528</v>
      </c>
      <c r="C16" s="228">
        <f>'[1]EU CCR5'!C14</f>
        <v>0</v>
      </c>
      <c r="D16" s="228">
        <f>'[1]EU CCR5'!D14</f>
        <v>0</v>
      </c>
      <c r="E16" s="228">
        <f>'[1]EU CCR5'!E14</f>
        <v>0</v>
      </c>
      <c r="F16" s="228">
        <f>'[1]EU CCR5'!F14</f>
        <v>0</v>
      </c>
      <c r="G16" s="228">
        <f>'[1]EU CCR5'!G14</f>
        <v>0</v>
      </c>
      <c r="H16" s="228">
        <f>'[1]EU CCR5'!H14</f>
        <v>0</v>
      </c>
      <c r="I16" s="228">
        <f>'[1]EU CCR5'!I14</f>
        <v>0</v>
      </c>
      <c r="J16" s="228">
        <f>'[1]EU CCR5'!J14</f>
        <v>0</v>
      </c>
      <c r="K16" s="15"/>
    </row>
    <row r="17" spans="1:11" s="21" customFormat="1" ht="15.75" thickBot="1">
      <c r="A17" s="313">
        <v>6</v>
      </c>
      <c r="B17" s="350" t="s">
        <v>529</v>
      </c>
      <c r="C17" s="228">
        <f>'[1]EU CCR5'!C15</f>
        <v>0</v>
      </c>
      <c r="D17" s="228">
        <f>'[1]EU CCR5'!D15</f>
        <v>0</v>
      </c>
      <c r="E17" s="228">
        <f>'[1]EU CCR5'!E15</f>
        <v>0</v>
      </c>
      <c r="F17" s="228">
        <f>'[1]EU CCR5'!F15</f>
        <v>0</v>
      </c>
      <c r="G17" s="228">
        <f>'[1]EU CCR5'!G15</f>
        <v>0</v>
      </c>
      <c r="H17" s="228">
        <f>'[1]EU CCR5'!H15</f>
        <v>0</v>
      </c>
      <c r="I17" s="228">
        <f>'[1]EU CCR5'!I15</f>
        <v>0</v>
      </c>
      <c r="J17" s="228">
        <f>'[1]EU CCR5'!J15</f>
        <v>0</v>
      </c>
      <c r="K17" s="15"/>
    </row>
    <row r="18" spans="1:11" s="21" customFormat="1" ht="15.75" thickBot="1">
      <c r="A18" s="313">
        <v>7</v>
      </c>
      <c r="B18" s="350" t="s">
        <v>530</v>
      </c>
      <c r="C18" s="228">
        <f>'[1]EU CCR5'!C16</f>
        <v>0</v>
      </c>
      <c r="D18" s="228">
        <f>'[1]EU CCR5'!D16</f>
        <v>0</v>
      </c>
      <c r="E18" s="228">
        <f>'[1]EU CCR5'!E16</f>
        <v>0</v>
      </c>
      <c r="F18" s="228">
        <f>'[1]EU CCR5'!F16</f>
        <v>0</v>
      </c>
      <c r="G18" s="228">
        <f>'[1]EU CCR5'!G16</f>
        <v>0</v>
      </c>
      <c r="H18" s="228">
        <f>'[1]EU CCR5'!H16</f>
        <v>0</v>
      </c>
      <c r="I18" s="228">
        <f>'[1]EU CCR5'!I16</f>
        <v>0</v>
      </c>
      <c r="J18" s="228">
        <f>'[1]EU CCR5'!J16</f>
        <v>0</v>
      </c>
      <c r="K18" s="15"/>
    </row>
    <row r="19" spans="1:11" s="21" customFormat="1" ht="15.75" thickBot="1">
      <c r="A19" s="313">
        <v>8</v>
      </c>
      <c r="B19" s="350" t="s">
        <v>531</v>
      </c>
      <c r="C19" s="351">
        <f>'[1]EU CCR5'!C17</f>
        <v>0</v>
      </c>
      <c r="D19" s="351">
        <f>'[1]EU CCR5'!D17</f>
        <v>0</v>
      </c>
      <c r="E19" s="351">
        <f>'[1]EU CCR5'!E17</f>
        <v>0</v>
      </c>
      <c r="F19" s="351">
        <f>'[1]EU CCR5'!F17</f>
        <v>0</v>
      </c>
      <c r="G19" s="351">
        <f>'[1]EU CCR5'!G17</f>
        <v>0</v>
      </c>
      <c r="H19" s="351">
        <f>'[1]EU CCR5'!H17</f>
        <v>0</v>
      </c>
      <c r="I19" s="351">
        <f>'[1]EU CCR5'!I17</f>
        <v>0</v>
      </c>
      <c r="J19" s="351">
        <f>'[1]EU CCR5'!J17</f>
        <v>0</v>
      </c>
      <c r="K19" s="15"/>
    </row>
    <row r="20" spans="1:11" s="21" customFormat="1" ht="15.75" thickBot="1">
      <c r="A20" s="56">
        <v>9</v>
      </c>
      <c r="B20" s="352" t="s">
        <v>35</v>
      </c>
      <c r="C20" s="353">
        <f>'[1]EU CCR5'!C18</f>
        <v>24</v>
      </c>
      <c r="D20" s="353">
        <f>'[1]EU CCR5'!D18</f>
        <v>3</v>
      </c>
      <c r="E20" s="353">
        <f>'[1]EU CCR5'!E18</f>
        <v>0</v>
      </c>
      <c r="F20" s="353">
        <f>'[1]EU CCR5'!F18</f>
        <v>2</v>
      </c>
      <c r="G20" s="353">
        <f>'[1]EU CCR5'!G18</f>
        <v>0</v>
      </c>
      <c r="H20" s="353">
        <f>'[1]EU CCR5'!H18</f>
        <v>0</v>
      </c>
      <c r="I20" s="353">
        <f>'[1]EU CCR5'!I18</f>
        <v>0</v>
      </c>
      <c r="J20" s="353">
        <f>'[1]EU CCR5'!J18</f>
        <v>0</v>
      </c>
      <c r="K20" s="15"/>
    </row>
    <row r="21" spans="1:11" s="21" customFormat="1">
      <c r="A21" s="105"/>
      <c r="B21" s="15"/>
      <c r="C21" s="15"/>
      <c r="D21" s="15"/>
      <c r="E21" s="15"/>
      <c r="F21" s="15"/>
      <c r="G21" s="15"/>
      <c r="H21" s="15"/>
      <c r="I21" s="15"/>
      <c r="J21" s="15"/>
      <c r="K21" s="15"/>
    </row>
    <row r="22" spans="1:11" s="21" customFormat="1" ht="15.75" thickBot="1">
      <c r="A22" s="105"/>
      <c r="B22" s="15"/>
      <c r="C22" s="15"/>
      <c r="D22" s="15"/>
      <c r="E22" s="15"/>
      <c r="F22" s="15"/>
      <c r="G22" s="15"/>
      <c r="H22" s="15"/>
      <c r="I22" s="15"/>
      <c r="J22" s="15"/>
      <c r="K22" s="15"/>
    </row>
    <row r="23" spans="1:11" s="21" customFormat="1" ht="15.75" thickBot="1">
      <c r="A23" s="1268">
        <v>44926</v>
      </c>
      <c r="B23" s="1269"/>
      <c r="C23" s="53" t="s">
        <v>3</v>
      </c>
      <c r="D23" s="53" t="s">
        <v>4</v>
      </c>
      <c r="E23" s="53" t="s">
        <v>5</v>
      </c>
      <c r="F23" s="53" t="s">
        <v>130</v>
      </c>
      <c r="G23" s="348" t="s">
        <v>127</v>
      </c>
      <c r="H23" s="348" t="s">
        <v>128</v>
      </c>
      <c r="I23" s="348" t="s">
        <v>129</v>
      </c>
      <c r="J23" s="348" t="s">
        <v>421</v>
      </c>
      <c r="K23" s="15"/>
    </row>
    <row r="24" spans="1:11" s="21" customFormat="1" ht="15.75" thickBot="1">
      <c r="A24" s="1270"/>
      <c r="B24" s="1271"/>
      <c r="C24" s="1293" t="s">
        <v>96</v>
      </c>
      <c r="D24" s="1294"/>
      <c r="E24" s="1294"/>
      <c r="F24" s="1294"/>
      <c r="G24" s="1293" t="s">
        <v>97</v>
      </c>
      <c r="H24" s="1294"/>
      <c r="I24" s="1294"/>
      <c r="J24" s="1294"/>
      <c r="K24" s="15"/>
    </row>
    <row r="25" spans="1:11" s="21" customFormat="1" ht="22.5" customHeight="1" thickBot="1">
      <c r="A25" s="1270"/>
      <c r="B25" s="1271"/>
      <c r="C25" s="1293" t="s">
        <v>98</v>
      </c>
      <c r="D25" s="1294"/>
      <c r="E25" s="1293" t="s">
        <v>99</v>
      </c>
      <c r="F25" s="1294"/>
      <c r="G25" s="1293" t="s">
        <v>98</v>
      </c>
      <c r="H25" s="1294"/>
      <c r="I25" s="1293" t="s">
        <v>99</v>
      </c>
      <c r="J25" s="1294"/>
      <c r="K25" s="15"/>
    </row>
    <row r="26" spans="1:11" s="21" customFormat="1" ht="21.75" thickBot="1">
      <c r="A26" s="1266"/>
      <c r="B26" s="1267"/>
      <c r="C26" s="33" t="s">
        <v>100</v>
      </c>
      <c r="D26" s="33" t="s">
        <v>101</v>
      </c>
      <c r="E26" s="33" t="s">
        <v>100</v>
      </c>
      <c r="F26" s="33" t="s">
        <v>101</v>
      </c>
      <c r="G26" s="349" t="s">
        <v>100</v>
      </c>
      <c r="H26" s="349" t="s">
        <v>101</v>
      </c>
      <c r="I26" s="349" t="s">
        <v>100</v>
      </c>
      <c r="J26" s="349" t="s">
        <v>101</v>
      </c>
      <c r="K26" s="15"/>
    </row>
    <row r="27" spans="1:11" s="21" customFormat="1" ht="15.75" thickBot="1">
      <c r="A27" s="1291" t="s">
        <v>523</v>
      </c>
      <c r="B27" s="1292"/>
      <c r="C27" s="114" t="s">
        <v>36</v>
      </c>
      <c r="D27" s="114" t="s">
        <v>36</v>
      </c>
      <c r="E27" s="114" t="s">
        <v>36</v>
      </c>
      <c r="F27" s="114" t="s">
        <v>36</v>
      </c>
      <c r="G27" s="114" t="s">
        <v>36</v>
      </c>
      <c r="H27" s="114" t="s">
        <v>36</v>
      </c>
      <c r="I27" s="114" t="s">
        <v>36</v>
      </c>
      <c r="J27" s="114" t="s">
        <v>36</v>
      </c>
      <c r="K27" s="15"/>
    </row>
    <row r="28" spans="1:11" s="21" customFormat="1" ht="15.75" thickBot="1">
      <c r="A28" s="313">
        <v>1</v>
      </c>
      <c r="B28" s="68" t="s">
        <v>524</v>
      </c>
      <c r="C28" s="228">
        <v>36</v>
      </c>
      <c r="D28" s="228">
        <v>2</v>
      </c>
      <c r="E28" s="228">
        <v>0</v>
      </c>
      <c r="F28" s="228">
        <v>7</v>
      </c>
      <c r="G28" s="228">
        <v>0</v>
      </c>
      <c r="H28" s="228">
        <v>0</v>
      </c>
      <c r="I28" s="228">
        <v>0</v>
      </c>
      <c r="J28" s="228">
        <v>0</v>
      </c>
      <c r="K28" s="15"/>
    </row>
    <row r="29" spans="1:11" s="21" customFormat="1" ht="15.75" thickBot="1">
      <c r="A29" s="313">
        <v>2</v>
      </c>
      <c r="B29" s="350" t="s">
        <v>525</v>
      </c>
      <c r="C29" s="228">
        <v>0</v>
      </c>
      <c r="D29" s="228">
        <v>0</v>
      </c>
      <c r="E29" s="228">
        <v>0</v>
      </c>
      <c r="F29" s="228">
        <v>0</v>
      </c>
      <c r="G29" s="228">
        <v>0</v>
      </c>
      <c r="H29" s="228">
        <v>0</v>
      </c>
      <c r="I29" s="228">
        <v>0</v>
      </c>
      <c r="J29" s="228">
        <v>0</v>
      </c>
      <c r="K29" s="15"/>
    </row>
    <row r="30" spans="1:11" s="21" customFormat="1" ht="15.75" thickBot="1">
      <c r="A30" s="313">
        <v>3</v>
      </c>
      <c r="B30" s="350" t="s">
        <v>526</v>
      </c>
      <c r="C30" s="228">
        <v>0</v>
      </c>
      <c r="D30" s="228">
        <v>0</v>
      </c>
      <c r="E30" s="228">
        <v>0</v>
      </c>
      <c r="F30" s="228">
        <v>0</v>
      </c>
      <c r="G30" s="228">
        <v>0</v>
      </c>
      <c r="H30" s="228">
        <v>0</v>
      </c>
      <c r="I30" s="228">
        <v>0</v>
      </c>
      <c r="J30" s="228">
        <v>0</v>
      </c>
      <c r="K30" s="15"/>
    </row>
    <row r="31" spans="1:11" s="21" customFormat="1" ht="15.75" thickBot="1">
      <c r="A31" s="313">
        <v>4</v>
      </c>
      <c r="B31" s="350" t="s">
        <v>527</v>
      </c>
      <c r="C31" s="228">
        <v>0</v>
      </c>
      <c r="D31" s="228">
        <v>0</v>
      </c>
      <c r="E31" s="228">
        <v>0</v>
      </c>
      <c r="F31" s="228">
        <v>0</v>
      </c>
      <c r="G31" s="228">
        <v>0</v>
      </c>
      <c r="H31" s="228">
        <v>0</v>
      </c>
      <c r="I31" s="228">
        <v>0</v>
      </c>
      <c r="J31" s="228">
        <v>0</v>
      </c>
      <c r="K31" s="15"/>
    </row>
    <row r="32" spans="1:11" s="21" customFormat="1" ht="15.75" thickBot="1">
      <c r="A32" s="313">
        <v>5</v>
      </c>
      <c r="B32" s="350" t="s">
        <v>528</v>
      </c>
      <c r="C32" s="228">
        <v>0</v>
      </c>
      <c r="D32" s="228">
        <v>0</v>
      </c>
      <c r="E32" s="228">
        <v>0</v>
      </c>
      <c r="F32" s="228">
        <v>0</v>
      </c>
      <c r="G32" s="228">
        <v>0</v>
      </c>
      <c r="H32" s="228">
        <v>0</v>
      </c>
      <c r="I32" s="228">
        <v>0</v>
      </c>
      <c r="J32" s="228">
        <v>0</v>
      </c>
      <c r="K32" s="15"/>
    </row>
    <row r="33" spans="1:11" s="21" customFormat="1" ht="15.75" thickBot="1">
      <c r="A33" s="313">
        <v>6</v>
      </c>
      <c r="B33" s="350" t="s">
        <v>529</v>
      </c>
      <c r="C33" s="228">
        <v>0</v>
      </c>
      <c r="D33" s="228">
        <v>0</v>
      </c>
      <c r="E33" s="228">
        <v>0</v>
      </c>
      <c r="F33" s="228">
        <v>0</v>
      </c>
      <c r="G33" s="228">
        <v>0</v>
      </c>
      <c r="H33" s="228">
        <v>0</v>
      </c>
      <c r="I33" s="228">
        <v>0</v>
      </c>
      <c r="J33" s="228">
        <v>0</v>
      </c>
      <c r="K33" s="15"/>
    </row>
    <row r="34" spans="1:11" s="21" customFormat="1" ht="15.75" thickBot="1">
      <c r="A34" s="313">
        <v>7</v>
      </c>
      <c r="B34" s="350" t="s">
        <v>530</v>
      </c>
      <c r="C34" s="228">
        <v>0</v>
      </c>
      <c r="D34" s="228">
        <v>0</v>
      </c>
      <c r="E34" s="228">
        <v>0</v>
      </c>
      <c r="F34" s="228">
        <v>0</v>
      </c>
      <c r="G34" s="228">
        <v>0</v>
      </c>
      <c r="H34" s="228">
        <v>0</v>
      </c>
      <c r="I34" s="228">
        <v>0</v>
      </c>
      <c r="J34" s="228">
        <v>0</v>
      </c>
      <c r="K34" s="15"/>
    </row>
    <row r="35" spans="1:11" s="21" customFormat="1" ht="15.75" thickBot="1">
      <c r="A35" s="313">
        <v>8</v>
      </c>
      <c r="B35" s="350" t="s">
        <v>531</v>
      </c>
      <c r="C35" s="351">
        <v>0</v>
      </c>
      <c r="D35" s="351">
        <v>0</v>
      </c>
      <c r="E35" s="351">
        <v>0</v>
      </c>
      <c r="F35" s="351">
        <v>0</v>
      </c>
      <c r="G35" s="351">
        <v>0</v>
      </c>
      <c r="H35" s="351">
        <v>0</v>
      </c>
      <c r="I35" s="351">
        <v>0</v>
      </c>
      <c r="J35" s="351">
        <v>0</v>
      </c>
      <c r="K35" s="15"/>
    </row>
    <row r="36" spans="1:11" s="21" customFormat="1" ht="15.75" thickBot="1">
      <c r="A36" s="56">
        <v>9</v>
      </c>
      <c r="B36" s="352" t="s">
        <v>35</v>
      </c>
      <c r="C36" s="677">
        <v>36</v>
      </c>
      <c r="D36" s="678">
        <v>2</v>
      </c>
      <c r="E36" s="989">
        <v>0</v>
      </c>
      <c r="F36" s="678">
        <v>7</v>
      </c>
      <c r="G36" s="989">
        <v>0</v>
      </c>
      <c r="H36" s="989">
        <v>0</v>
      </c>
      <c r="I36" s="989">
        <v>0</v>
      </c>
      <c r="J36" s="989">
        <v>0</v>
      </c>
      <c r="K36" s="15"/>
    </row>
    <row r="37" spans="1:11" s="21" customFormat="1">
      <c r="A37" s="15"/>
      <c r="B37" s="15"/>
      <c r="C37" s="15"/>
      <c r="D37" s="15"/>
      <c r="E37" s="15"/>
      <c r="F37" s="15"/>
      <c r="G37" s="15"/>
      <c r="H37" s="15"/>
      <c r="I37" s="15"/>
      <c r="J37" s="15"/>
      <c r="K37" s="15"/>
    </row>
    <row r="38" spans="1:11" ht="24" customHeight="1">
      <c r="A38" s="18"/>
      <c r="B38" s="18"/>
      <c r="C38" s="18"/>
      <c r="D38" s="18"/>
      <c r="E38" s="18"/>
      <c r="F38" s="18"/>
      <c r="G38" s="18"/>
      <c r="H38" s="18"/>
      <c r="I38" s="18"/>
      <c r="J38" s="18"/>
      <c r="K38" s="18"/>
    </row>
    <row r="39" spans="1:11" hidden="1">
      <c r="A39" s="18"/>
      <c r="B39" s="18"/>
      <c r="C39" s="18"/>
      <c r="D39" s="18"/>
      <c r="E39" s="18"/>
      <c r="F39" s="18"/>
      <c r="G39" s="18"/>
      <c r="H39" s="18"/>
      <c r="I39" s="18"/>
      <c r="J39" s="18"/>
      <c r="K39" s="18"/>
    </row>
    <row r="40" spans="1:11" hidden="1">
      <c r="A40" s="18"/>
      <c r="B40" s="18"/>
      <c r="C40" s="18"/>
      <c r="D40" s="18"/>
      <c r="E40" s="18"/>
      <c r="F40" s="18"/>
      <c r="G40" s="18"/>
      <c r="H40" s="18"/>
      <c r="I40" s="18"/>
      <c r="J40" s="18"/>
      <c r="K40" s="18"/>
    </row>
    <row r="41" spans="1:11" hidden="1">
      <c r="A41" s="18"/>
      <c r="B41" s="18"/>
      <c r="C41" s="18"/>
      <c r="D41" s="18"/>
      <c r="E41" s="18"/>
      <c r="F41" s="18"/>
      <c r="G41" s="18"/>
      <c r="H41" s="18"/>
      <c r="I41" s="18"/>
      <c r="J41" s="18"/>
      <c r="K41" s="18"/>
    </row>
    <row r="42" spans="1:11" hidden="1">
      <c r="A42" s="18"/>
      <c r="B42" s="18"/>
      <c r="C42" s="18"/>
      <c r="D42" s="18"/>
      <c r="E42" s="18"/>
      <c r="F42" s="18"/>
      <c r="G42" s="18"/>
      <c r="H42" s="18"/>
      <c r="I42" s="18"/>
      <c r="J42" s="18"/>
      <c r="K42" s="18"/>
    </row>
    <row r="44" spans="1:11" hidden="1">
      <c r="A44" s="11" t="s">
        <v>1203</v>
      </c>
    </row>
    <row r="46" spans="1:11" ht="12" hidden="1" customHeight="1"/>
  </sheetData>
  <sheetProtection algorithmName="SHA-512" hashValue="vzZWjIft8vfCdspjoE1wtzZiikw1SR7dfpVeUTlLBoLZMLf3GLjRrZJyONueM5BAbaCBcaSgy6FMh7YAY1SIgQ==" saltValue="k8COlYjdWHXehf1An3Cweg==" spinCount="100000" sheet="1" objects="1" scenarios="1" selectLockedCells="1"/>
  <customSheetViews>
    <customSheetView guid="{37226721-D1D5-4398-9EDA-67E59F139E5C}">
      <selection activeCell="E16" sqref="E16"/>
      <pageMargins left="0.7" right="0.7" top="0.75" bottom="0.75" header="0.3" footer="0.3"/>
      <pageSetup paperSize="9" orientation="portrait" r:id="rId1"/>
    </customSheetView>
    <customSheetView guid="{903BF3C7-8C98-4810-9C20-2AC37A2650A6}">
      <selection activeCell="B10" sqref="B10"/>
      <pageMargins left="0.7" right="0.7" top="0.75" bottom="0.75" header="0.3" footer="0.3"/>
      <pageSetup paperSize="9" orientation="portrait" r:id="rId2"/>
    </customSheetView>
    <customSheetView guid="{353F5685-0B8B-4AA1-9F16-66557969DCE8}">
      <selection activeCell="G25" sqref="G25"/>
      <pageMargins left="0.7" right="0.7" top="0.75" bottom="0.75" header="0.3" footer="0.3"/>
      <pageSetup paperSize="9" orientation="portrait" r:id="rId3"/>
    </customSheetView>
    <customSheetView guid="{1F1CDE94-43EA-4A90-82AF-291799113E76}">
      <selection activeCell="J5" sqref="J5"/>
      <pageMargins left="0.7" right="0.7" top="0.75" bottom="0.75" header="0.3" footer="0.3"/>
      <pageSetup paperSize="9" orientation="portrait" r:id="rId4"/>
    </customSheetView>
    <customSheetView guid="{4F760026-2E26-4881-AAA8-3BCC1A815AF3}">
      <selection activeCell="J5" sqref="J5"/>
      <pageMargins left="0.7" right="0.7" top="0.75" bottom="0.75" header="0.3" footer="0.3"/>
      <pageSetup paperSize="9" orientation="portrait" r:id="rId5"/>
    </customSheetView>
  </customSheetViews>
  <mergeCells count="17">
    <mergeCell ref="G25:H25"/>
    <mergeCell ref="I25:J25"/>
    <mergeCell ref="A3:J3"/>
    <mergeCell ref="G8:J8"/>
    <mergeCell ref="G9:H9"/>
    <mergeCell ref="I9:J9"/>
    <mergeCell ref="G24:J24"/>
    <mergeCell ref="A27:B27"/>
    <mergeCell ref="A11:B11"/>
    <mergeCell ref="A7:B10"/>
    <mergeCell ref="A23:B26"/>
    <mergeCell ref="C8:F8"/>
    <mergeCell ref="C24:F24"/>
    <mergeCell ref="C9:D9"/>
    <mergeCell ref="E9:F9"/>
    <mergeCell ref="C25:D25"/>
    <mergeCell ref="E25:F25"/>
  </mergeCells>
  <pageMargins left="0.7" right="0.7" top="0.75" bottom="0.75" header="0.3" footer="0.3"/>
  <pageSetup paperSize="9" scale="75" orientation="landscape" r:id="rId6"/>
  <drawing r:id="rId7"/>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3"/>
  <dimension ref="A1:E62"/>
  <sheetViews>
    <sheetView topLeftCell="A38" zoomScaleNormal="100" workbookViewId="0">
      <selection activeCell="A56" sqref="A56:E56"/>
    </sheetView>
  </sheetViews>
  <sheetFormatPr defaultColWidth="0" defaultRowHeight="15" zeroHeight="1"/>
  <cols>
    <col min="1" max="1" width="9.140625" style="347" customWidth="1"/>
    <col min="2" max="2" width="37.140625" style="347" bestFit="1" customWidth="1"/>
    <col min="3" max="4" width="12.7109375" style="347" customWidth="1"/>
    <col min="5" max="5" width="2.7109375" style="347" customWidth="1"/>
    <col min="6" max="16384" width="9.140625" style="20" hidden="1"/>
  </cols>
  <sheetData>
    <row r="1" spans="1:5" s="21" customFormat="1">
      <c r="A1" s="19" t="s">
        <v>924</v>
      </c>
      <c r="B1" s="19"/>
      <c r="C1" s="31"/>
      <c r="D1" s="31" t="s">
        <v>899</v>
      </c>
      <c r="E1" s="20"/>
    </row>
    <row r="2" spans="1:5" s="21" customFormat="1">
      <c r="A2" s="2"/>
      <c r="B2" s="2"/>
      <c r="C2" s="2"/>
      <c r="D2" s="2"/>
      <c r="E2" s="2"/>
    </row>
    <row r="3" spans="1:5" s="21" customFormat="1" ht="23.25" customHeight="1">
      <c r="A3" s="1284" t="s">
        <v>1385</v>
      </c>
      <c r="B3" s="1284"/>
      <c r="C3" s="1284"/>
      <c r="D3" s="1284"/>
      <c r="E3" s="2"/>
    </row>
    <row r="4" spans="1:5" s="21" customFormat="1">
      <c r="A4" s="2"/>
      <c r="B4" s="2"/>
      <c r="C4" s="2"/>
      <c r="D4" s="2"/>
      <c r="E4" s="2"/>
    </row>
    <row r="5" spans="1:5" s="21" customFormat="1">
      <c r="A5" s="73" t="s">
        <v>694</v>
      </c>
      <c r="B5" s="74"/>
      <c r="C5" s="74"/>
      <c r="D5" s="74"/>
      <c r="E5" s="74"/>
    </row>
    <row r="6" spans="1:5" s="21" customFormat="1" ht="15.75" thickBot="1">
      <c r="A6" s="2"/>
      <c r="B6" s="2"/>
      <c r="C6" s="2"/>
      <c r="D6" s="2"/>
      <c r="E6" s="2"/>
    </row>
    <row r="7" spans="1:5" s="21" customFormat="1" ht="15.75" thickBot="1">
      <c r="A7" s="1268">
        <v>45107</v>
      </c>
      <c r="B7" s="1269"/>
      <c r="C7" s="340" t="s">
        <v>3</v>
      </c>
      <c r="D7" s="340" t="s">
        <v>4</v>
      </c>
      <c r="E7" s="2"/>
    </row>
    <row r="8" spans="1:5" s="21" customFormat="1" ht="21.75" thickBot="1">
      <c r="A8" s="1270"/>
      <c r="B8" s="1271"/>
      <c r="C8" s="330" t="s">
        <v>563</v>
      </c>
      <c r="D8" s="330" t="s">
        <v>554</v>
      </c>
      <c r="E8" s="169"/>
    </row>
    <row r="9" spans="1:5" s="21" customFormat="1" ht="15.75" thickBot="1">
      <c r="A9" s="1266"/>
      <c r="B9" s="1267"/>
      <c r="C9" s="114" t="s">
        <v>36</v>
      </c>
      <c r="D9" s="114" t="s">
        <v>36</v>
      </c>
      <c r="E9" s="169"/>
    </row>
    <row r="10" spans="1:5" s="21" customFormat="1" ht="15.75" thickBot="1">
      <c r="A10" s="330">
        <v>1</v>
      </c>
      <c r="B10" s="341" t="s">
        <v>272</v>
      </c>
      <c r="C10" s="342"/>
      <c r="D10" s="680">
        <f>'[1]EU CCR8'!D8</f>
        <v>0</v>
      </c>
      <c r="E10" s="169"/>
    </row>
    <row r="11" spans="1:5" s="21" customFormat="1" ht="32.25" thickBot="1">
      <c r="A11" s="313">
        <v>2</v>
      </c>
      <c r="B11" s="68" t="s">
        <v>273</v>
      </c>
      <c r="C11" s="343">
        <f>'[1]EU CCR8'!C9</f>
        <v>9</v>
      </c>
      <c r="D11" s="680">
        <f>'[1]EU CCR8'!D9</f>
        <v>0</v>
      </c>
      <c r="E11" s="169"/>
    </row>
    <row r="12" spans="1:5" s="21" customFormat="1" ht="15.75" thickBot="1">
      <c r="A12" s="313">
        <v>3</v>
      </c>
      <c r="B12" s="68" t="s">
        <v>564</v>
      </c>
      <c r="C12" s="343">
        <f>'[1]EU CCR8'!C10</f>
        <v>9</v>
      </c>
      <c r="D12" s="680">
        <f>'[1]EU CCR8'!D10</f>
        <v>0</v>
      </c>
      <c r="E12" s="169"/>
    </row>
    <row r="13" spans="1:5" s="21" customFormat="1" ht="15.75" thickBot="1">
      <c r="A13" s="313">
        <v>4</v>
      </c>
      <c r="B13" s="68" t="s">
        <v>565</v>
      </c>
      <c r="C13" s="680">
        <f>'[1]EU CCR8'!C11</f>
        <v>0</v>
      </c>
      <c r="D13" s="680">
        <f>'[1]EU CCR8'!D11</f>
        <v>0</v>
      </c>
      <c r="E13" s="169"/>
    </row>
    <row r="14" spans="1:5" s="21" customFormat="1" ht="15.75" thickBot="1">
      <c r="A14" s="313">
        <v>5</v>
      </c>
      <c r="B14" s="68" t="s">
        <v>566</v>
      </c>
      <c r="C14" s="680">
        <f>'[1]EU CCR8'!C12</f>
        <v>0</v>
      </c>
      <c r="D14" s="680">
        <f>'[1]EU CCR8'!D12</f>
        <v>0</v>
      </c>
      <c r="E14" s="169"/>
    </row>
    <row r="15" spans="1:5" s="21" customFormat="1" ht="21.75" thickBot="1">
      <c r="A15" s="313">
        <v>6</v>
      </c>
      <c r="B15" s="68" t="s">
        <v>567</v>
      </c>
      <c r="C15" s="680">
        <f>'[1]EU CCR8'!C13</f>
        <v>0</v>
      </c>
      <c r="D15" s="680">
        <f>'[1]EU CCR8'!D13</f>
        <v>0</v>
      </c>
      <c r="E15" s="169"/>
    </row>
    <row r="16" spans="1:5" s="21" customFormat="1" ht="15.75" thickBot="1">
      <c r="A16" s="313">
        <v>7</v>
      </c>
      <c r="B16" s="68" t="s">
        <v>568</v>
      </c>
      <c r="C16" s="680">
        <f>'[1]EU CCR8'!C14</f>
        <v>0</v>
      </c>
      <c r="D16" s="342"/>
      <c r="E16" s="169"/>
    </row>
    <row r="17" spans="1:5" s="21" customFormat="1" ht="15.75" thickBot="1">
      <c r="A17" s="313">
        <v>8</v>
      </c>
      <c r="B17" s="68" t="s">
        <v>569</v>
      </c>
      <c r="C17" s="680">
        <f>'[1]EU CCR8'!C15</f>
        <v>0</v>
      </c>
      <c r="D17" s="680">
        <f>'[1]EU CCR8'!D15</f>
        <v>0</v>
      </c>
      <c r="E17" s="169"/>
    </row>
    <row r="18" spans="1:5" s="21" customFormat="1" ht="15.75" thickBot="1">
      <c r="A18" s="313">
        <v>9</v>
      </c>
      <c r="B18" s="68" t="s">
        <v>570</v>
      </c>
      <c r="C18" s="680">
        <f>'[1]EU CCR8'!C16</f>
        <v>0</v>
      </c>
      <c r="D18" s="680">
        <f>'[1]EU CCR8'!D16</f>
        <v>0</v>
      </c>
      <c r="E18" s="169"/>
    </row>
    <row r="19" spans="1:5" s="21" customFormat="1" ht="15.75" thickBot="1">
      <c r="A19" s="313">
        <v>10</v>
      </c>
      <c r="B19" s="68" t="s">
        <v>571</v>
      </c>
      <c r="C19" s="680">
        <f>'[1]EU CCR8'!C17</f>
        <v>0</v>
      </c>
      <c r="D19" s="680">
        <f>'[1]EU CCR8'!D17</f>
        <v>0</v>
      </c>
      <c r="E19" s="169"/>
    </row>
    <row r="20" spans="1:5" s="21" customFormat="1" ht="15.75" thickBot="1">
      <c r="A20" s="316">
        <v>11</v>
      </c>
      <c r="B20" s="344" t="s">
        <v>572</v>
      </c>
      <c r="C20" s="342"/>
      <c r="D20" s="680">
        <f>'[1]EU CCR8'!D18</f>
        <v>0</v>
      </c>
      <c r="E20" s="169"/>
    </row>
    <row r="21" spans="1:5" s="21" customFormat="1" ht="32.25" thickBot="1">
      <c r="A21" s="313">
        <v>12</v>
      </c>
      <c r="B21" s="68" t="s">
        <v>573</v>
      </c>
      <c r="C21" s="680">
        <f>'[1]EU CCR8'!C19</f>
        <v>0</v>
      </c>
      <c r="D21" s="680">
        <f>'[1]EU CCR8'!D19</f>
        <v>0</v>
      </c>
      <c r="E21" s="169"/>
    </row>
    <row r="22" spans="1:5" s="21" customFormat="1" ht="15.75" thickBot="1">
      <c r="A22" s="313">
        <v>13</v>
      </c>
      <c r="B22" s="68" t="s">
        <v>564</v>
      </c>
      <c r="C22" s="680">
        <f>'[1]EU CCR8'!C20</f>
        <v>0</v>
      </c>
      <c r="D22" s="680">
        <f>'[1]EU CCR8'!D20</f>
        <v>0</v>
      </c>
      <c r="E22" s="169"/>
    </row>
    <row r="23" spans="1:5" s="21" customFormat="1" ht="15.75" thickBot="1">
      <c r="A23" s="313">
        <v>14</v>
      </c>
      <c r="B23" s="68" t="s">
        <v>565</v>
      </c>
      <c r="C23" s="680">
        <f>'[1]EU CCR8'!C21</f>
        <v>0</v>
      </c>
      <c r="D23" s="680">
        <f>'[1]EU CCR8'!D21</f>
        <v>0</v>
      </c>
      <c r="E23" s="169"/>
    </row>
    <row r="24" spans="1:5" s="21" customFormat="1" ht="15.75" thickBot="1">
      <c r="A24" s="313">
        <v>15</v>
      </c>
      <c r="B24" s="68" t="s">
        <v>566</v>
      </c>
      <c r="C24" s="680">
        <f>'[1]EU CCR8'!C22</f>
        <v>0</v>
      </c>
      <c r="D24" s="680">
        <f>'[1]EU CCR8'!D22</f>
        <v>0</v>
      </c>
      <c r="E24" s="169"/>
    </row>
    <row r="25" spans="1:5" s="21" customFormat="1" ht="21.75" thickBot="1">
      <c r="A25" s="313">
        <v>16</v>
      </c>
      <c r="B25" s="68" t="s">
        <v>567</v>
      </c>
      <c r="C25" s="680">
        <f>'[1]EU CCR8'!C23</f>
        <v>0</v>
      </c>
      <c r="D25" s="680">
        <f>'[1]EU CCR8'!D23</f>
        <v>0</v>
      </c>
      <c r="E25" s="169"/>
    </row>
    <row r="26" spans="1:5" s="21" customFormat="1" ht="15.75" thickBot="1">
      <c r="A26" s="313">
        <v>17</v>
      </c>
      <c r="B26" s="68" t="s">
        <v>568</v>
      </c>
      <c r="C26" s="680">
        <f>'[1]EU CCR8'!C24</f>
        <v>0</v>
      </c>
      <c r="D26" s="342"/>
      <c r="E26" s="169"/>
    </row>
    <row r="27" spans="1:5" s="21" customFormat="1" ht="15.75" thickBot="1">
      <c r="A27" s="313">
        <v>18</v>
      </c>
      <c r="B27" s="68" t="s">
        <v>569</v>
      </c>
      <c r="C27" s="680">
        <f>'[1]EU CCR8'!C25</f>
        <v>0</v>
      </c>
      <c r="D27" s="680">
        <f>'[1]EU CCR8'!D25</f>
        <v>0</v>
      </c>
      <c r="E27" s="169"/>
    </row>
    <row r="28" spans="1:5" s="21" customFormat="1" ht="15.75" thickBot="1">
      <c r="A28" s="313">
        <v>19</v>
      </c>
      <c r="B28" s="68" t="s">
        <v>570</v>
      </c>
      <c r="C28" s="680">
        <f>'[1]EU CCR8'!C26</f>
        <v>0</v>
      </c>
      <c r="D28" s="680">
        <f>'[1]EU CCR8'!D26</f>
        <v>0</v>
      </c>
      <c r="E28" s="169"/>
    </row>
    <row r="29" spans="1:5" s="21" customFormat="1" ht="15.75" thickBot="1">
      <c r="A29" s="313">
        <v>20</v>
      </c>
      <c r="B29" s="68" t="s">
        <v>571</v>
      </c>
      <c r="C29" s="680">
        <f>'[1]EU CCR8'!C27</f>
        <v>0</v>
      </c>
      <c r="D29" s="680">
        <f>'[1]EU CCR8'!D27</f>
        <v>0</v>
      </c>
      <c r="E29" s="169"/>
    </row>
    <row r="30" spans="1:5" s="21" customFormat="1">
      <c r="A30" s="187"/>
      <c r="B30" s="169"/>
      <c r="C30" s="169"/>
      <c r="D30" s="169"/>
      <c r="E30" s="169"/>
    </row>
    <row r="31" spans="1:5" s="21" customFormat="1" ht="15.75" thickBot="1">
      <c r="A31" s="345"/>
      <c r="B31" s="345"/>
      <c r="C31" s="345"/>
      <c r="D31" s="345"/>
      <c r="E31" s="345"/>
    </row>
    <row r="32" spans="1:5" s="21" customFormat="1" ht="15.75" thickBot="1">
      <c r="A32" s="1268">
        <v>44926</v>
      </c>
      <c r="B32" s="1269"/>
      <c r="C32" s="330" t="s">
        <v>3</v>
      </c>
      <c r="D32" s="330" t="s">
        <v>4</v>
      </c>
      <c r="E32" s="187"/>
    </row>
    <row r="33" spans="1:5" s="21" customFormat="1" ht="21.75" thickBot="1">
      <c r="A33" s="1270"/>
      <c r="B33" s="1271"/>
      <c r="C33" s="330" t="s">
        <v>563</v>
      </c>
      <c r="D33" s="330" t="s">
        <v>554</v>
      </c>
      <c r="E33" s="169"/>
    </row>
    <row r="34" spans="1:5" s="21" customFormat="1" ht="15.75" thickBot="1">
      <c r="A34" s="1266"/>
      <c r="B34" s="1267"/>
      <c r="C34" s="114" t="s">
        <v>36</v>
      </c>
      <c r="D34" s="114" t="s">
        <v>36</v>
      </c>
      <c r="E34" s="169"/>
    </row>
    <row r="35" spans="1:5" s="21" customFormat="1" ht="15.75" thickBot="1">
      <c r="A35" s="330">
        <v>1</v>
      </c>
      <c r="B35" s="341" t="s">
        <v>272</v>
      </c>
      <c r="C35" s="679"/>
      <c r="D35" s="1004">
        <v>0</v>
      </c>
      <c r="E35" s="169"/>
    </row>
    <row r="36" spans="1:5" s="21" customFormat="1" ht="32.25" thickBot="1">
      <c r="A36" s="313">
        <v>2</v>
      </c>
      <c r="B36" s="68" t="s">
        <v>273</v>
      </c>
      <c r="C36" s="990">
        <v>10</v>
      </c>
      <c r="D36" s="1004">
        <v>0</v>
      </c>
      <c r="E36" s="169"/>
    </row>
    <row r="37" spans="1:5" s="21" customFormat="1" ht="15.75" thickBot="1">
      <c r="A37" s="313">
        <v>3</v>
      </c>
      <c r="B37" s="68" t="s">
        <v>564</v>
      </c>
      <c r="C37" s="990">
        <v>10</v>
      </c>
      <c r="D37" s="1004">
        <v>0</v>
      </c>
      <c r="E37" s="169"/>
    </row>
    <row r="38" spans="1:5" s="21" customFormat="1" ht="15.75" thickBot="1">
      <c r="A38" s="313">
        <v>4</v>
      </c>
      <c r="B38" s="68" t="s">
        <v>565</v>
      </c>
      <c r="C38" s="1005">
        <v>0</v>
      </c>
      <c r="D38" s="1004">
        <v>0</v>
      </c>
      <c r="E38" s="169"/>
    </row>
    <row r="39" spans="1:5" s="21" customFormat="1" ht="15.75" thickBot="1">
      <c r="A39" s="313">
        <v>5</v>
      </c>
      <c r="B39" s="68" t="s">
        <v>566</v>
      </c>
      <c r="C39" s="1005">
        <v>0</v>
      </c>
      <c r="D39" s="1004">
        <v>0</v>
      </c>
      <c r="E39" s="169"/>
    </row>
    <row r="40" spans="1:5" s="21" customFormat="1" ht="21.75" thickBot="1">
      <c r="A40" s="313">
        <v>6</v>
      </c>
      <c r="B40" s="68" t="s">
        <v>567</v>
      </c>
      <c r="C40" s="1005">
        <v>0</v>
      </c>
      <c r="D40" s="1004">
        <v>0</v>
      </c>
      <c r="E40" s="169"/>
    </row>
    <row r="41" spans="1:5" s="21" customFormat="1" ht="15.75" thickBot="1">
      <c r="A41" s="313">
        <v>7</v>
      </c>
      <c r="B41" s="68" t="s">
        <v>568</v>
      </c>
      <c r="C41" s="1005">
        <v>0</v>
      </c>
      <c r="D41" s="679"/>
      <c r="E41" s="169"/>
    </row>
    <row r="42" spans="1:5" s="21" customFormat="1" ht="15.75" thickBot="1">
      <c r="A42" s="313">
        <v>8</v>
      </c>
      <c r="B42" s="68" t="s">
        <v>569</v>
      </c>
      <c r="C42" s="1005">
        <v>0</v>
      </c>
      <c r="D42" s="1005">
        <v>0</v>
      </c>
      <c r="E42" s="169"/>
    </row>
    <row r="43" spans="1:5" s="21" customFormat="1" ht="15.75" thickBot="1">
      <c r="A43" s="313">
        <v>9</v>
      </c>
      <c r="B43" s="68" t="s">
        <v>570</v>
      </c>
      <c r="C43" s="1005">
        <v>0</v>
      </c>
      <c r="D43" s="1005">
        <v>0</v>
      </c>
      <c r="E43" s="169"/>
    </row>
    <row r="44" spans="1:5" s="21" customFormat="1" ht="15.75" thickBot="1">
      <c r="A44" s="313">
        <v>10</v>
      </c>
      <c r="B44" s="68" t="s">
        <v>571</v>
      </c>
      <c r="C44" s="1005">
        <v>0</v>
      </c>
      <c r="D44" s="1005">
        <v>0</v>
      </c>
      <c r="E44" s="169"/>
    </row>
    <row r="45" spans="1:5" s="21" customFormat="1" ht="15.75" thickBot="1">
      <c r="A45" s="316">
        <v>11</v>
      </c>
      <c r="B45" s="344" t="s">
        <v>572</v>
      </c>
      <c r="C45" s="679"/>
      <c r="D45" s="1005">
        <v>0</v>
      </c>
      <c r="E45" s="169"/>
    </row>
    <row r="46" spans="1:5" s="21" customFormat="1" ht="32.25" thickBot="1">
      <c r="A46" s="313">
        <v>12</v>
      </c>
      <c r="B46" s="68" t="s">
        <v>573</v>
      </c>
      <c r="C46" s="1005">
        <v>0</v>
      </c>
      <c r="D46" s="1005">
        <v>0</v>
      </c>
      <c r="E46" s="169"/>
    </row>
    <row r="47" spans="1:5" s="21" customFormat="1" ht="15.75" thickBot="1">
      <c r="A47" s="313">
        <v>13</v>
      </c>
      <c r="B47" s="68" t="s">
        <v>564</v>
      </c>
      <c r="C47" s="1005">
        <v>0</v>
      </c>
      <c r="D47" s="1005">
        <v>0</v>
      </c>
      <c r="E47" s="169"/>
    </row>
    <row r="48" spans="1:5" s="21" customFormat="1" ht="15.75" thickBot="1">
      <c r="A48" s="313">
        <v>14</v>
      </c>
      <c r="B48" s="68" t="s">
        <v>565</v>
      </c>
      <c r="C48" s="1005">
        <v>0</v>
      </c>
      <c r="D48" s="1005">
        <v>0</v>
      </c>
      <c r="E48" s="169"/>
    </row>
    <row r="49" spans="1:5" s="21" customFormat="1" ht="15.75" thickBot="1">
      <c r="A49" s="313">
        <v>15</v>
      </c>
      <c r="B49" s="68" t="s">
        <v>566</v>
      </c>
      <c r="C49" s="1005">
        <v>0</v>
      </c>
      <c r="D49" s="1005">
        <v>0</v>
      </c>
      <c r="E49" s="169"/>
    </row>
    <row r="50" spans="1:5" s="21" customFormat="1" ht="21.75" thickBot="1">
      <c r="A50" s="313">
        <v>16</v>
      </c>
      <c r="B50" s="68" t="s">
        <v>567</v>
      </c>
      <c r="C50" s="1005">
        <v>0</v>
      </c>
      <c r="D50" s="1005">
        <v>0</v>
      </c>
      <c r="E50" s="169"/>
    </row>
    <row r="51" spans="1:5" s="21" customFormat="1" ht="15.75" thickBot="1">
      <c r="A51" s="313">
        <v>17</v>
      </c>
      <c r="B51" s="68" t="s">
        <v>568</v>
      </c>
      <c r="C51" s="1005">
        <v>0</v>
      </c>
      <c r="D51" s="679"/>
      <c r="E51" s="169"/>
    </row>
    <row r="52" spans="1:5" s="21" customFormat="1" ht="15.75" thickBot="1">
      <c r="A52" s="313">
        <v>18</v>
      </c>
      <c r="B52" s="68" t="s">
        <v>569</v>
      </c>
      <c r="C52" s="1005">
        <v>0</v>
      </c>
      <c r="D52" s="1005">
        <v>0</v>
      </c>
      <c r="E52" s="169"/>
    </row>
    <row r="53" spans="1:5" s="21" customFormat="1" ht="15.75" thickBot="1">
      <c r="A53" s="313">
        <v>19</v>
      </c>
      <c r="B53" s="68" t="s">
        <v>570</v>
      </c>
      <c r="C53" s="1005">
        <v>0</v>
      </c>
      <c r="D53" s="1005">
        <v>0</v>
      </c>
      <c r="E53" s="169"/>
    </row>
    <row r="54" spans="1:5" s="21" customFormat="1" ht="15.75" thickBot="1">
      <c r="A54" s="313">
        <v>20</v>
      </c>
      <c r="B54" s="68" t="s">
        <v>571</v>
      </c>
      <c r="C54" s="1005">
        <v>0</v>
      </c>
      <c r="D54" s="1005">
        <v>0</v>
      </c>
      <c r="E54" s="169"/>
    </row>
    <row r="55" spans="1:5" s="21" customFormat="1">
      <c r="A55" s="345"/>
      <c r="B55" s="345"/>
      <c r="C55" s="345"/>
      <c r="D55" s="345"/>
      <c r="E55" s="345"/>
    </row>
    <row r="56" spans="1:5" ht="24" customHeight="1">
      <c r="A56" s="346"/>
      <c r="B56" s="346"/>
      <c r="C56" s="346"/>
      <c r="D56" s="346"/>
      <c r="E56" s="346"/>
    </row>
    <row r="57" spans="1:5" hidden="1">
      <c r="A57" s="346"/>
      <c r="B57" s="346"/>
      <c r="C57" s="346"/>
      <c r="D57" s="346"/>
      <c r="E57" s="346"/>
    </row>
    <row r="58" spans="1:5" hidden="1">
      <c r="A58" s="346"/>
      <c r="B58" s="346"/>
      <c r="C58" s="346"/>
      <c r="D58" s="346"/>
      <c r="E58" s="346"/>
    </row>
    <row r="59" spans="1:5" hidden="1">
      <c r="A59" s="346"/>
      <c r="B59" s="346"/>
      <c r="C59" s="346"/>
      <c r="D59" s="346"/>
      <c r="E59" s="346"/>
    </row>
    <row r="60" spans="1:5" hidden="1">
      <c r="A60" s="346"/>
      <c r="B60" s="346"/>
      <c r="C60" s="346"/>
      <c r="D60" s="346"/>
      <c r="E60" s="346"/>
    </row>
    <row r="61" spans="1:5" hidden="1">
      <c r="A61" s="346"/>
      <c r="B61" s="346"/>
      <c r="C61" s="346"/>
      <c r="D61" s="346"/>
      <c r="E61" s="346"/>
    </row>
    <row r="62" spans="1:5" hidden="1">
      <c r="A62" s="346"/>
      <c r="B62" s="346"/>
      <c r="C62" s="346"/>
      <c r="D62" s="346"/>
      <c r="E62" s="346"/>
    </row>
  </sheetData>
  <sheetProtection algorithmName="SHA-512" hashValue="o38NRFp8q4u0Epp/SZQAckVVOhvoX4mKAOztUNyHtEXPYoFAIRdS5yPs7xfl9aOc/4jHW6B0Hzj/ToKXu65gaw==" saltValue="DNpSqKN7g0AUygAzaUWXPg==" spinCount="100000" sheet="1" objects="1" scenarios="1" selectLockedCells="1"/>
  <customSheetViews>
    <customSheetView guid="{37226721-D1D5-4398-9EDA-67E59F139E5C}">
      <selection activeCell="F32" sqref="F32"/>
      <pageMargins left="0.7" right="0.7" top="0.75" bottom="0.75" header="0.3" footer="0.3"/>
      <pageSetup paperSize="9" orientation="portrait" r:id="rId1"/>
    </customSheetView>
    <customSheetView guid="{903BF3C7-8C98-4810-9C20-2AC37A2650A6}" topLeftCell="A16">
      <selection activeCell="C8" sqref="C8"/>
      <pageMargins left="0.7" right="0.7" top="0.75" bottom="0.75" header="0.3" footer="0.3"/>
    </customSheetView>
    <customSheetView guid="{353F5685-0B8B-4AA1-9F16-66557969DCE8}">
      <selection activeCell="F6" sqref="F6"/>
      <pageMargins left="0.7" right="0.7" top="0.75" bottom="0.75" header="0.3" footer="0.3"/>
    </customSheetView>
    <customSheetView guid="{1F1CDE94-43EA-4A90-82AF-291799113E76}">
      <selection activeCell="F6" sqref="F6"/>
      <pageMargins left="0.7" right="0.7" top="0.75" bottom="0.75" header="0.3" footer="0.3"/>
      <pageSetup paperSize="9" orientation="portrait" r:id="rId2"/>
    </customSheetView>
    <customSheetView guid="{4F760026-2E26-4881-AAA8-3BCC1A815AF3}">
      <selection activeCell="D12" sqref="D12"/>
      <pageMargins left="0.7" right="0.7" top="0.75" bottom="0.75" header="0.3" footer="0.3"/>
      <pageSetup paperSize="9" orientation="portrait" r:id="rId3"/>
    </customSheetView>
  </customSheetViews>
  <mergeCells count="3">
    <mergeCell ref="A7:B9"/>
    <mergeCell ref="A32:B34"/>
    <mergeCell ref="A3:D3"/>
  </mergeCells>
  <pageMargins left="0.70866141732283472" right="0.70866141732283472" top="0.74803149606299213" bottom="0.74803149606299213" header="0.31496062992125984" footer="0.31496062992125984"/>
  <pageSetup paperSize="9" scale="97" orientation="portrait" r:id="rId4"/>
  <rowBreaks count="1" manualBreakCount="1">
    <brk id="30" max="4" man="1"/>
  </rowBreaks>
  <drawing r:id="rId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39">
    <tabColor theme="9" tint="-0.249977111117893"/>
  </sheetPr>
  <dimension ref="A1:B44"/>
  <sheetViews>
    <sheetView workbookViewId="0">
      <selection activeCell="A9" sqref="A9:B9"/>
    </sheetView>
  </sheetViews>
  <sheetFormatPr defaultColWidth="0" defaultRowHeight="15" zeroHeight="1"/>
  <cols>
    <col min="1" max="1" width="117.85546875" style="21" customWidth="1"/>
    <col min="2" max="2" width="3.5703125" style="21" customWidth="1"/>
    <col min="3" max="16384" width="9.140625" style="20" hidden="1"/>
  </cols>
  <sheetData>
    <row r="1" spans="1:2" s="21" customFormat="1">
      <c r="A1" s="19" t="s">
        <v>1216</v>
      </c>
      <c r="B1" s="20"/>
    </row>
    <row r="2" spans="1:2" s="21" customFormat="1">
      <c r="A2" s="2"/>
      <c r="B2" s="2"/>
    </row>
    <row r="3" spans="1:2" s="21" customFormat="1" ht="52.5" customHeight="1">
      <c r="A3" s="22" t="s">
        <v>1116</v>
      </c>
      <c r="B3" s="2"/>
    </row>
    <row r="4" spans="1:2" s="21" customFormat="1">
      <c r="A4" s="23"/>
      <c r="B4" s="2"/>
    </row>
    <row r="5" spans="1:2" s="21" customFormat="1" ht="45">
      <c r="A5" s="22" t="s">
        <v>998</v>
      </c>
      <c r="B5" s="2"/>
    </row>
    <row r="6" spans="1:2" s="21" customFormat="1">
      <c r="A6" s="23"/>
      <c r="B6" s="2"/>
    </row>
    <row r="7" spans="1:2" s="21" customFormat="1" ht="67.5">
      <c r="A7" s="1026" t="s">
        <v>1491</v>
      </c>
      <c r="B7" s="2"/>
    </row>
    <row r="8" spans="1:2" s="21" customFormat="1">
      <c r="A8" s="24"/>
      <c r="B8" s="2"/>
    </row>
    <row r="9" spans="1:2" ht="24" customHeight="1">
      <c r="A9" s="25"/>
      <c r="B9" s="20"/>
    </row>
    <row r="10" spans="1:2" hidden="1">
      <c r="A10" s="26"/>
    </row>
    <row r="11" spans="1:2" hidden="1">
      <c r="A11" s="27"/>
      <c r="B11" s="28"/>
    </row>
    <row r="12" spans="1:2" hidden="1">
      <c r="A12" s="29"/>
      <c r="B12" s="30"/>
    </row>
    <row r="44" spans="1:1" hidden="1">
      <c r="A44" s="21" t="s">
        <v>1203</v>
      </c>
    </row>
  </sheetData>
  <sheetProtection algorithmName="SHA-512" hashValue="xppudBXa4U2CixUv9oM2omhnQzs9uVK3atDybnKk4VVERIppY2SqXoO9vcRHD0z1iR3NuO4+yJAzEXEQkgv6PQ==" saltValue="fO+bxShR7HqCA4ZvZbpzjQ==" spinCount="100000" sheet="1" objects="1" scenarios="1" selectLockedCells="1"/>
  <pageMargins left="0.7" right="0.7" top="0.75" bottom="0.75" header="0.3" footer="0.3"/>
  <pageSetup paperSize="9" scale="6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0"/>
  <dimension ref="A1:XFC44"/>
  <sheetViews>
    <sheetView workbookViewId="0">
      <selection activeCell="A18" sqref="A18:XFD18"/>
    </sheetView>
  </sheetViews>
  <sheetFormatPr defaultColWidth="0" defaultRowHeight="11.25" zeroHeight="1"/>
  <cols>
    <col min="1" max="1" width="6.7109375" style="12" customWidth="1"/>
    <col min="2" max="2" width="49" style="12" customWidth="1"/>
    <col min="3" max="6" width="17.28515625" style="15" customWidth="1"/>
    <col min="7" max="7" width="3.28515625" style="12" customWidth="1"/>
    <col min="8" max="8" width="7.140625" style="12" hidden="1" customWidth="1"/>
    <col min="9" max="16383" width="8.85546875" style="12" hidden="1"/>
    <col min="16384" max="16384" width="2.140625" style="12" hidden="1" customWidth="1"/>
  </cols>
  <sheetData>
    <row r="1" spans="1:9" ht="15">
      <c r="A1" s="561" t="s">
        <v>1193</v>
      </c>
      <c r="B1" s="561"/>
      <c r="C1" s="561"/>
      <c r="D1" s="561"/>
      <c r="E1" s="561"/>
      <c r="F1" s="561"/>
      <c r="G1" s="11"/>
    </row>
    <row r="2" spans="1:9" ht="15">
      <c r="C2" s="2"/>
      <c r="D2" s="2"/>
      <c r="E2" s="2"/>
      <c r="F2" s="12"/>
    </row>
    <row r="3" spans="1:9" ht="23.25" customHeight="1">
      <c r="A3" s="1298" t="s">
        <v>1144</v>
      </c>
      <c r="B3" s="1139"/>
      <c r="C3" s="1139" t="s">
        <v>703</v>
      </c>
      <c r="D3" s="1139"/>
      <c r="E3" s="1139"/>
      <c r="F3" s="1139"/>
      <c r="G3" s="1139"/>
    </row>
    <row r="4" spans="1:9" ht="15.75" thickBot="1">
      <c r="C4" s="2"/>
      <c r="D4" s="2"/>
      <c r="E4" s="13"/>
      <c r="F4" s="12"/>
    </row>
    <row r="5" spans="1:9" ht="12" thickBot="1">
      <c r="A5" s="1295" t="s">
        <v>1037</v>
      </c>
      <c r="B5" s="1295"/>
      <c r="C5" s="734" t="s">
        <v>3</v>
      </c>
      <c r="D5" s="734" t="s">
        <v>4</v>
      </c>
      <c r="E5" s="734" t="s">
        <v>5</v>
      </c>
      <c r="F5" s="734" t="s">
        <v>130</v>
      </c>
      <c r="H5" s="734"/>
      <c r="I5" s="734" t="s">
        <v>130</v>
      </c>
    </row>
    <row r="6" spans="1:9" ht="15.75" customHeight="1" thickBot="1">
      <c r="A6" s="1295"/>
      <c r="B6" s="1295"/>
      <c r="C6" s="1299" t="s">
        <v>1038</v>
      </c>
      <c r="D6" s="1299"/>
      <c r="E6" s="1296" t="s">
        <v>1039</v>
      </c>
      <c r="F6" s="1297"/>
      <c r="H6" s="745"/>
      <c r="I6" s="746"/>
    </row>
    <row r="7" spans="1:9" ht="12" thickBot="1">
      <c r="A7" s="1295"/>
      <c r="B7" s="1295"/>
      <c r="C7" s="735">
        <v>45107</v>
      </c>
      <c r="D7" s="735">
        <v>44926</v>
      </c>
      <c r="E7" s="735">
        <v>45107</v>
      </c>
      <c r="F7" s="735">
        <v>44926</v>
      </c>
      <c r="H7" s="735"/>
      <c r="I7" s="735">
        <v>44377</v>
      </c>
    </row>
    <row r="8" spans="1:9" ht="20.25" thickBot="1">
      <c r="A8" s="1295"/>
      <c r="B8" s="1295"/>
      <c r="C8" s="736" t="s">
        <v>36</v>
      </c>
      <c r="D8" s="736" t="s">
        <v>36</v>
      </c>
      <c r="E8" s="736" t="s">
        <v>36</v>
      </c>
      <c r="F8" s="736" t="s">
        <v>36</v>
      </c>
      <c r="H8" s="736" t="s">
        <v>36</v>
      </c>
      <c r="I8" s="736" t="s">
        <v>36</v>
      </c>
    </row>
    <row r="9" spans="1:9" ht="12" thickBot="1">
      <c r="A9" s="737">
        <v>1</v>
      </c>
      <c r="B9" s="738" t="s">
        <v>222</v>
      </c>
      <c r="C9" s="739">
        <f>'[2]EU IRRBB1'!C9</f>
        <v>42.538249183518062</v>
      </c>
      <c r="D9" s="739">
        <v>75.72388691189164</v>
      </c>
      <c r="E9" s="739">
        <f>'[2]EU IRRBB1'!E9</f>
        <v>226.26426524788343</v>
      </c>
      <c r="F9" s="739">
        <v>228.09144999655985</v>
      </c>
      <c r="H9" s="739"/>
      <c r="I9" s="739">
        <v>116.10913810855246</v>
      </c>
    </row>
    <row r="10" spans="1:9" ht="12" thickBot="1">
      <c r="A10" s="737">
        <v>2</v>
      </c>
      <c r="B10" s="740" t="s">
        <v>1040</v>
      </c>
      <c r="C10" s="739">
        <f>'[2]EU IRRBB1'!C10</f>
        <v>-34.57993175149273</v>
      </c>
      <c r="D10" s="739">
        <v>-155.305272945279</v>
      </c>
      <c r="E10" s="739">
        <f>'[2]EU IRRBB1'!E10</f>
        <v>-247.90496179704797</v>
      </c>
      <c r="F10" s="739">
        <v>-264.78506416204425</v>
      </c>
      <c r="H10" s="739"/>
      <c r="I10" s="739">
        <v>-35.233240128537624</v>
      </c>
    </row>
    <row r="11" spans="1:9" ht="12" thickBot="1">
      <c r="A11" s="737">
        <v>3</v>
      </c>
      <c r="B11" s="738" t="s">
        <v>1041</v>
      </c>
      <c r="C11" s="739">
        <f>'[2]EU IRRBB1'!C11</f>
        <v>3.899175089389745</v>
      </c>
      <c r="D11" s="739">
        <v>10.16636521540755</v>
      </c>
      <c r="E11" s="652"/>
      <c r="F11" s="652"/>
      <c r="H11" s="742"/>
      <c r="I11" s="741"/>
    </row>
    <row r="12" spans="1:9" ht="12" thickBot="1">
      <c r="A12" s="737">
        <v>4</v>
      </c>
      <c r="B12" s="738" t="s">
        <v>1042</v>
      </c>
      <c r="C12" s="739">
        <f>'[2]EU IRRBB1'!C12</f>
        <v>-102.11696096698218</v>
      </c>
      <c r="D12" s="739">
        <v>-108.53412517870927</v>
      </c>
      <c r="E12" s="652"/>
      <c r="F12" s="652"/>
      <c r="H12" s="743"/>
      <c r="I12" s="741"/>
    </row>
    <row r="13" spans="1:9" ht="12" thickBot="1">
      <c r="A13" s="737">
        <v>5</v>
      </c>
      <c r="B13" s="738" t="s">
        <v>1043</v>
      </c>
      <c r="C13" s="739">
        <f>'[2]EU IRRBB1'!C13</f>
        <v>-11.699267909832555</v>
      </c>
      <c r="D13" s="739">
        <v>71.139712880459612</v>
      </c>
      <c r="E13" s="652"/>
      <c r="F13" s="652"/>
      <c r="H13" s="743"/>
      <c r="I13" s="741"/>
    </row>
    <row r="14" spans="1:9" ht="12" thickBot="1">
      <c r="A14" s="744">
        <v>6</v>
      </c>
      <c r="B14" s="738" t="s">
        <v>1044</v>
      </c>
      <c r="C14" s="739">
        <f>'[2]EU IRRBB1'!C14</f>
        <v>-59.160854373217326</v>
      </c>
      <c r="D14" s="739">
        <v>-140.77260850245952</v>
      </c>
      <c r="E14" s="652"/>
      <c r="F14" s="652"/>
      <c r="H14" s="743"/>
      <c r="I14" s="741"/>
    </row>
    <row r="15" spans="1:9">
      <c r="A15" s="870"/>
      <c r="B15" s="871"/>
      <c r="C15" s="872"/>
      <c r="D15" s="872"/>
      <c r="E15" s="872"/>
      <c r="F15" s="872"/>
      <c r="H15" s="845"/>
      <c r="I15" s="846"/>
    </row>
    <row r="16" spans="1:9">
      <c r="A16" s="873"/>
      <c r="B16" s="874"/>
      <c r="C16" s="875"/>
      <c r="D16" s="875"/>
      <c r="E16" s="875"/>
      <c r="F16" s="875"/>
      <c r="H16" s="845"/>
      <c r="I16" s="846"/>
    </row>
    <row r="17" s="12" customFormat="1"/>
    <row r="18" s="20" customFormat="1" ht="24" customHeight="1"/>
    <row r="44" spans="1:1" hidden="1">
      <c r="A44" s="12" t="s">
        <v>1203</v>
      </c>
    </row>
  </sheetData>
  <sheetProtection algorithmName="SHA-512" hashValue="UuaAyhBXFupmnq3eg028KPXIWV8ks6D8puJ33OyBcKSLhMSW5abnXaSEb5jpJKcPOJMWz/lGds3717WLZxV7zw==" saltValue="Wr5h8hfHEbIfU5gvC1v1Gw==" spinCount="100000" sheet="1" objects="1" scenarios="1" selectLockedCells="1"/>
  <customSheetViews>
    <customSheetView guid="{37226721-D1D5-4398-9EDA-67E59F139E5C}">
      <selection activeCell="G10" sqref="G10"/>
      <pageMargins left="0.7" right="0.7" top="0.75" bottom="0.75" header="0.3" footer="0.3"/>
    </customSheetView>
    <customSheetView guid="{903BF3C7-8C98-4810-9C20-2AC37A2650A6}">
      <selection activeCell="G10" sqref="G10"/>
      <pageMargins left="0.7" right="0.7" top="0.75" bottom="0.75" header="0.3" footer="0.3"/>
    </customSheetView>
  </customSheetViews>
  <mergeCells count="4">
    <mergeCell ref="A5:B8"/>
    <mergeCell ref="E6:F6"/>
    <mergeCell ref="A3:G3"/>
    <mergeCell ref="C6:D6"/>
  </mergeCells>
  <pageMargins left="0.7" right="0.7" top="0.75" bottom="0.75" header="0.3" footer="0.3"/>
  <pageSetup paperSize="9" scale="68"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tabColor theme="9" tint="-0.249977111117893"/>
  </sheetPr>
  <dimension ref="A1:B44"/>
  <sheetViews>
    <sheetView workbookViewId="0">
      <selection activeCell="A9" sqref="A9:XFD9"/>
    </sheetView>
  </sheetViews>
  <sheetFormatPr defaultColWidth="0" defaultRowHeight="15" zeroHeight="1"/>
  <cols>
    <col min="1" max="1" width="112.28515625" style="20" customWidth="1"/>
    <col min="2" max="2" width="2.28515625" style="20" customWidth="1"/>
    <col min="3" max="16384" width="9.140625" style="20" hidden="1"/>
  </cols>
  <sheetData>
    <row r="1" spans="1:2" s="21" customFormat="1">
      <c r="A1" s="19" t="s">
        <v>948</v>
      </c>
      <c r="B1" s="20"/>
    </row>
    <row r="2" spans="1:2" s="21" customFormat="1">
      <c r="A2" s="218"/>
      <c r="B2" s="2"/>
    </row>
    <row r="3" spans="1:2" s="21" customFormat="1" ht="86.25" customHeight="1">
      <c r="A3" s="765" t="s">
        <v>1475</v>
      </c>
      <c r="B3" s="2"/>
    </row>
    <row r="4" spans="1:2" s="21" customFormat="1" ht="4.5" customHeight="1">
      <c r="A4" s="765"/>
      <c r="B4" s="2"/>
    </row>
    <row r="5" spans="1:2" s="21" customFormat="1" ht="70.5" customHeight="1">
      <c r="A5" s="765" t="s">
        <v>1476</v>
      </c>
      <c r="B5" s="2"/>
    </row>
    <row r="6" spans="1:2" s="21" customFormat="1" ht="5.25" customHeight="1">
      <c r="A6" s="765"/>
      <c r="B6" s="2"/>
    </row>
    <row r="7" spans="1:2" s="21" customFormat="1" ht="25.5" customHeight="1">
      <c r="A7" s="765" t="s">
        <v>1484</v>
      </c>
      <c r="B7" s="2"/>
    </row>
    <row r="8" spans="1:2" s="21" customFormat="1" ht="10.5" customHeight="1">
      <c r="A8" s="220"/>
      <c r="B8" s="2"/>
    </row>
    <row r="9" spans="1:2" ht="24" customHeight="1"/>
    <row r="44" spans="1:1" hidden="1">
      <c r="A44" s="20" t="s">
        <v>1203</v>
      </c>
    </row>
  </sheetData>
  <sheetProtection algorithmName="SHA-512" hashValue="VR+SNHD/A0ZPhkKoUpH00/034VEwYQM3o1SSnaanPQQQgwvyAq0W5WEiafkmRC8RRB0bJLyBj6uHEAQI4pHd1Q==" saltValue="ssKRxxvkPZoBAR7k1th1eg==" spinCount="100000" sheet="1" objects="1" scenarios="1" selectLockedCells="1"/>
  <pageMargins left="0.7" right="0.7" top="0.75" bottom="0.75" header="0.3" footer="0.3"/>
  <pageSetup paperSize="9" scale="76"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8"/>
  <dimension ref="A1:R45"/>
  <sheetViews>
    <sheetView topLeftCell="A19" zoomScaleNormal="100" workbookViewId="0">
      <selection activeCell="A45" sqref="A45:XFD45"/>
    </sheetView>
  </sheetViews>
  <sheetFormatPr defaultColWidth="0" defaultRowHeight="15" zeroHeight="1"/>
  <cols>
    <col min="1" max="1" width="6" style="18" customWidth="1"/>
    <col min="2" max="2" width="27.140625" style="18" customWidth="1"/>
    <col min="3" max="17" width="12.7109375" style="18" customWidth="1"/>
    <col min="18" max="18" width="2.7109375" style="18" customWidth="1"/>
    <col min="19" max="16384" width="9.140625" style="20" hidden="1"/>
  </cols>
  <sheetData>
    <row r="1" spans="1:18" s="21" customFormat="1">
      <c r="A1" s="19" t="s">
        <v>726</v>
      </c>
      <c r="B1" s="19"/>
      <c r="C1" s="19"/>
      <c r="D1" s="31"/>
      <c r="E1" s="19"/>
      <c r="F1" s="31"/>
      <c r="G1" s="19"/>
      <c r="H1" s="19"/>
      <c r="I1" s="19"/>
      <c r="J1" s="31"/>
      <c r="K1" s="19"/>
      <c r="L1" s="19"/>
      <c r="M1" s="19"/>
      <c r="N1" s="31"/>
      <c r="O1" s="19"/>
      <c r="P1" s="19"/>
      <c r="Q1" s="31" t="s">
        <v>899</v>
      </c>
      <c r="R1" s="31"/>
    </row>
    <row r="2" spans="1:18" s="21" customFormat="1">
      <c r="A2" s="2"/>
      <c r="B2" s="2"/>
      <c r="C2" s="2"/>
      <c r="D2" s="2"/>
      <c r="E2" s="2"/>
      <c r="F2" s="2"/>
      <c r="G2" s="2"/>
      <c r="H2" s="2"/>
      <c r="I2" s="2"/>
      <c r="J2" s="2"/>
      <c r="K2" s="2"/>
      <c r="L2" s="2"/>
      <c r="M2" s="2"/>
      <c r="N2" s="2"/>
      <c r="O2" s="2"/>
      <c r="P2" s="2"/>
      <c r="Q2" s="2"/>
    </row>
    <row r="3" spans="1:18" s="21" customFormat="1" ht="15.75">
      <c r="A3" s="73" t="s">
        <v>1167</v>
      </c>
      <c r="B3" s="73"/>
      <c r="C3" s="74"/>
      <c r="D3" s="74"/>
      <c r="E3" s="74"/>
      <c r="F3" s="74"/>
      <c r="G3" s="74"/>
      <c r="H3" s="74"/>
      <c r="I3" s="74"/>
      <c r="J3" s="74"/>
      <c r="K3" s="74"/>
      <c r="L3" s="74"/>
      <c r="M3" s="74"/>
      <c r="N3" s="74"/>
      <c r="O3" s="74"/>
      <c r="P3" s="74"/>
      <c r="Q3" s="74"/>
      <c r="R3" s="243"/>
    </row>
    <row r="4" spans="1:18" s="21" customFormat="1" ht="15.75" thickBot="1">
      <c r="A4" s="2"/>
      <c r="B4" s="2"/>
      <c r="C4" s="2"/>
      <c r="D4" s="2"/>
      <c r="E4" s="2"/>
      <c r="F4" s="2"/>
      <c r="G4" s="2"/>
      <c r="H4" s="2"/>
      <c r="I4" s="2"/>
      <c r="J4" s="2"/>
      <c r="K4" s="2"/>
      <c r="L4" s="2"/>
      <c r="M4" s="2"/>
      <c r="N4" s="2"/>
      <c r="O4" s="2"/>
      <c r="P4" s="2"/>
      <c r="Q4" s="2"/>
    </row>
    <row r="5" spans="1:18" s="315" customFormat="1" ht="15.75" customHeight="1" thickBot="1">
      <c r="A5" s="1305">
        <v>45107</v>
      </c>
      <c r="B5" s="1306"/>
      <c r="C5" s="314" t="s">
        <v>3</v>
      </c>
      <c r="D5" s="314" t="s">
        <v>4</v>
      </c>
      <c r="E5" s="314" t="s">
        <v>5</v>
      </c>
      <c r="F5" s="314" t="s">
        <v>130</v>
      </c>
      <c r="G5" s="314" t="s">
        <v>127</v>
      </c>
      <c r="H5" s="314" t="s">
        <v>128</v>
      </c>
      <c r="I5" s="314" t="s">
        <v>129</v>
      </c>
      <c r="J5" s="314" t="s">
        <v>421</v>
      </c>
      <c r="K5" s="314" t="s">
        <v>731</v>
      </c>
      <c r="L5" s="314" t="s">
        <v>732</v>
      </c>
      <c r="M5" s="314" t="s">
        <v>733</v>
      </c>
      <c r="N5" s="314" t="s">
        <v>734</v>
      </c>
      <c r="O5" s="314" t="s">
        <v>735</v>
      </c>
      <c r="P5" s="314" t="s">
        <v>736</v>
      </c>
      <c r="Q5" s="314" t="s">
        <v>737</v>
      </c>
      <c r="R5" s="106"/>
    </row>
    <row r="6" spans="1:18" s="315" customFormat="1" ht="15.75" customHeight="1" thickBot="1">
      <c r="A6" s="1307"/>
      <c r="B6" s="1308"/>
      <c r="C6" s="1304" t="s">
        <v>574</v>
      </c>
      <c r="D6" s="1304"/>
      <c r="E6" s="1304"/>
      <c r="F6" s="1304"/>
      <c r="G6" s="1304"/>
      <c r="H6" s="1304"/>
      <c r="I6" s="1304"/>
      <c r="J6" s="1304" t="s">
        <v>575</v>
      </c>
      <c r="K6" s="1304"/>
      <c r="L6" s="1304"/>
      <c r="M6" s="1304"/>
      <c r="N6" s="1304" t="s">
        <v>576</v>
      </c>
      <c r="O6" s="1304"/>
      <c r="P6" s="1304"/>
      <c r="Q6" s="1304"/>
      <c r="R6" s="319"/>
    </row>
    <row r="7" spans="1:18" s="315" customFormat="1" ht="15.75" customHeight="1" thickBot="1">
      <c r="A7" s="1307"/>
      <c r="B7" s="1308"/>
      <c r="C7" s="1304" t="s">
        <v>228</v>
      </c>
      <c r="D7" s="1304"/>
      <c r="E7" s="1304"/>
      <c r="F7" s="1304"/>
      <c r="G7" s="1304" t="s">
        <v>577</v>
      </c>
      <c r="H7" s="1304"/>
      <c r="I7" s="1302" t="s">
        <v>578</v>
      </c>
      <c r="J7" s="1304" t="s">
        <v>228</v>
      </c>
      <c r="K7" s="1304"/>
      <c r="L7" s="1304" t="s">
        <v>577</v>
      </c>
      <c r="M7" s="1302" t="s">
        <v>578</v>
      </c>
      <c r="N7" s="1304" t="s">
        <v>228</v>
      </c>
      <c r="O7" s="1304"/>
      <c r="P7" s="1304" t="s">
        <v>577</v>
      </c>
      <c r="Q7" s="1302" t="s">
        <v>578</v>
      </c>
      <c r="R7" s="319"/>
    </row>
    <row r="8" spans="1:18" s="315" customFormat="1" ht="15.75" customHeight="1" thickBot="1">
      <c r="A8" s="1307"/>
      <c r="B8" s="1308"/>
      <c r="C8" s="1304" t="s">
        <v>579</v>
      </c>
      <c r="D8" s="1304"/>
      <c r="E8" s="1304" t="s">
        <v>580</v>
      </c>
      <c r="F8" s="1304"/>
      <c r="G8" s="1304"/>
      <c r="H8" s="1304" t="s">
        <v>581</v>
      </c>
      <c r="I8" s="1311"/>
      <c r="J8" s="1304" t="s">
        <v>579</v>
      </c>
      <c r="K8" s="1304" t="s">
        <v>580</v>
      </c>
      <c r="L8" s="1304"/>
      <c r="M8" s="1311"/>
      <c r="N8" s="1304" t="s">
        <v>579</v>
      </c>
      <c r="O8" s="1304" t="s">
        <v>580</v>
      </c>
      <c r="P8" s="1304"/>
      <c r="Q8" s="1311"/>
      <c r="R8" s="319"/>
    </row>
    <row r="9" spans="1:18" s="315" customFormat="1" ht="15.75" customHeight="1" thickBot="1">
      <c r="A9" s="1307"/>
      <c r="B9" s="1308"/>
      <c r="C9" s="316"/>
      <c r="D9" s="316" t="s">
        <v>581</v>
      </c>
      <c r="E9" s="316"/>
      <c r="F9" s="316" t="s">
        <v>581</v>
      </c>
      <c r="G9" s="1304"/>
      <c r="H9" s="1304"/>
      <c r="I9" s="1303"/>
      <c r="J9" s="1304"/>
      <c r="K9" s="1304"/>
      <c r="L9" s="1304"/>
      <c r="M9" s="1303"/>
      <c r="N9" s="1304"/>
      <c r="O9" s="1304"/>
      <c r="P9" s="1304"/>
      <c r="Q9" s="1303"/>
      <c r="R9" s="319"/>
    </row>
    <row r="10" spans="1:18" s="315" customFormat="1" ht="15.75" customHeight="1" thickBot="1">
      <c r="A10" s="1309"/>
      <c r="B10" s="1310"/>
      <c r="C10" s="114" t="s">
        <v>36</v>
      </c>
      <c r="D10" s="114" t="s">
        <v>36</v>
      </c>
      <c r="E10" s="114" t="s">
        <v>36</v>
      </c>
      <c r="F10" s="114" t="s">
        <v>36</v>
      </c>
      <c r="G10" s="114" t="s">
        <v>36</v>
      </c>
      <c r="H10" s="114" t="s">
        <v>36</v>
      </c>
      <c r="I10" s="114" t="s">
        <v>36</v>
      </c>
      <c r="J10" s="114" t="s">
        <v>36</v>
      </c>
      <c r="K10" s="114" t="s">
        <v>36</v>
      </c>
      <c r="L10" s="114" t="s">
        <v>36</v>
      </c>
      <c r="M10" s="114" t="s">
        <v>36</v>
      </c>
      <c r="N10" s="114" t="s">
        <v>36</v>
      </c>
      <c r="O10" s="114" t="s">
        <v>36</v>
      </c>
      <c r="P10" s="114" t="s">
        <v>36</v>
      </c>
      <c r="Q10" s="114" t="s">
        <v>36</v>
      </c>
      <c r="R10" s="106"/>
    </row>
    <row r="11" spans="1:18" s="315" customFormat="1" ht="15.75" thickBot="1">
      <c r="A11" s="316">
        <v>1</v>
      </c>
      <c r="B11" s="317" t="s">
        <v>227</v>
      </c>
      <c r="C11" s="318">
        <f>'[1]EU SEC1'!C11</f>
        <v>0</v>
      </c>
      <c r="D11" s="318">
        <f>'[1]EU SEC1'!D11</f>
        <v>0</v>
      </c>
      <c r="E11" s="318">
        <f>'[1]EU SEC1'!E11</f>
        <v>9</v>
      </c>
      <c r="F11" s="318">
        <f>'[1]EU SEC1'!F11</f>
        <v>9</v>
      </c>
      <c r="G11" s="318">
        <f>'[1]EU SEC1'!G11</f>
        <v>0</v>
      </c>
      <c r="H11" s="318">
        <f>'[1]EU SEC1'!H11</f>
        <v>0</v>
      </c>
      <c r="I11" s="318">
        <f>'[1]EU SEC1'!I11</f>
        <v>9</v>
      </c>
      <c r="J11" s="318">
        <f>'[1]EU SEC1'!J11</f>
        <v>0</v>
      </c>
      <c r="K11" s="318">
        <f>'[1]EU SEC1'!K11</f>
        <v>0</v>
      </c>
      <c r="L11" s="318">
        <f>'[1]EU SEC1'!L11</f>
        <v>0</v>
      </c>
      <c r="M11" s="318">
        <f>'[1]EU SEC1'!M11</f>
        <v>0</v>
      </c>
      <c r="N11" s="318">
        <f>'[1]EU SEC1'!N11</f>
        <v>0</v>
      </c>
      <c r="O11" s="318">
        <f>'[1]EU SEC1'!O11</f>
        <v>0</v>
      </c>
      <c r="P11" s="318">
        <f>'[1]EU SEC1'!P11</f>
        <v>0</v>
      </c>
      <c r="Q11" s="318">
        <f>'[1]EU SEC1'!Q11</f>
        <v>0</v>
      </c>
      <c r="R11" s="319"/>
    </row>
    <row r="12" spans="1:18" s="315" customFormat="1" ht="14.25" customHeight="1" thickBot="1">
      <c r="A12" s="313">
        <v>2</v>
      </c>
      <c r="B12" s="320" t="s">
        <v>582</v>
      </c>
      <c r="C12" s="228">
        <f>'[1]EU SEC1'!C12</f>
        <v>0</v>
      </c>
      <c r="D12" s="228">
        <f>'[1]EU SEC1'!D12</f>
        <v>0</v>
      </c>
      <c r="E12" s="228">
        <f>'[1]EU SEC1'!E12</f>
        <v>0</v>
      </c>
      <c r="F12" s="228">
        <f>'[1]EU SEC1'!F12</f>
        <v>0</v>
      </c>
      <c r="G12" s="228">
        <f>'[1]EU SEC1'!G12</f>
        <v>0</v>
      </c>
      <c r="H12" s="228">
        <f>'[1]EU SEC1'!H12</f>
        <v>0</v>
      </c>
      <c r="I12" s="228">
        <f>'[1]EU SEC1'!I12</f>
        <v>0</v>
      </c>
      <c r="J12" s="228">
        <f>'[1]EU SEC1'!J12</f>
        <v>0</v>
      </c>
      <c r="K12" s="228">
        <f>'[1]EU SEC1'!K12</f>
        <v>0</v>
      </c>
      <c r="L12" s="228">
        <f>'[1]EU SEC1'!L12</f>
        <v>0</v>
      </c>
      <c r="M12" s="228">
        <f>'[1]EU SEC1'!M12</f>
        <v>0</v>
      </c>
      <c r="N12" s="228">
        <f>'[1]EU SEC1'!N12</f>
        <v>0</v>
      </c>
      <c r="O12" s="228">
        <f>'[1]EU SEC1'!O12</f>
        <v>0</v>
      </c>
      <c r="P12" s="228">
        <f>'[1]EU SEC1'!P12</f>
        <v>0</v>
      </c>
      <c r="Q12" s="228">
        <f>'[1]EU SEC1'!Q12</f>
        <v>0</v>
      </c>
      <c r="R12" s="106"/>
    </row>
    <row r="13" spans="1:18" s="315" customFormat="1" ht="15.75" thickBot="1">
      <c r="A13" s="70">
        <v>3</v>
      </c>
      <c r="B13" s="321" t="s">
        <v>583</v>
      </c>
      <c r="C13" s="228">
        <f>'[1]EU SEC1'!C13</f>
        <v>0</v>
      </c>
      <c r="D13" s="228">
        <f>'[1]EU SEC1'!D13</f>
        <v>0</v>
      </c>
      <c r="E13" s="228">
        <f>'[1]EU SEC1'!E13</f>
        <v>0</v>
      </c>
      <c r="F13" s="228">
        <f>'[1]EU SEC1'!F13</f>
        <v>0</v>
      </c>
      <c r="G13" s="228">
        <f>'[1]EU SEC1'!G13</f>
        <v>0</v>
      </c>
      <c r="H13" s="228">
        <f>'[1]EU SEC1'!H13</f>
        <v>0</v>
      </c>
      <c r="I13" s="228">
        <f>'[1]EU SEC1'!I13</f>
        <v>0</v>
      </c>
      <c r="J13" s="228">
        <f>'[1]EU SEC1'!J13</f>
        <v>0</v>
      </c>
      <c r="K13" s="228">
        <f>'[1]EU SEC1'!K13</f>
        <v>0</v>
      </c>
      <c r="L13" s="228">
        <f>'[1]EU SEC1'!L13</f>
        <v>0</v>
      </c>
      <c r="M13" s="228">
        <f>'[1]EU SEC1'!M13</f>
        <v>0</v>
      </c>
      <c r="N13" s="228">
        <f>'[1]EU SEC1'!N13</f>
        <v>0</v>
      </c>
      <c r="O13" s="228">
        <f>'[1]EU SEC1'!O13</f>
        <v>0</v>
      </c>
      <c r="P13" s="228">
        <f>'[1]EU SEC1'!P13</f>
        <v>0</v>
      </c>
      <c r="Q13" s="228">
        <f>'[1]EU SEC1'!Q13</f>
        <v>0</v>
      </c>
      <c r="R13" s="106"/>
    </row>
    <row r="14" spans="1:18" s="315" customFormat="1" ht="15.75" thickBot="1">
      <c r="A14" s="70">
        <v>4</v>
      </c>
      <c r="B14" s="321" t="s">
        <v>584</v>
      </c>
      <c r="C14" s="228">
        <f>'[1]EU SEC1'!C14</f>
        <v>0</v>
      </c>
      <c r="D14" s="228">
        <f>'[1]EU SEC1'!D14</f>
        <v>0</v>
      </c>
      <c r="E14" s="228">
        <f>'[1]EU SEC1'!E14</f>
        <v>0</v>
      </c>
      <c r="F14" s="228">
        <f>'[1]EU SEC1'!F14</f>
        <v>0</v>
      </c>
      <c r="G14" s="228">
        <f>'[1]EU SEC1'!G14</f>
        <v>0</v>
      </c>
      <c r="H14" s="228">
        <f>'[1]EU SEC1'!H14</f>
        <v>0</v>
      </c>
      <c r="I14" s="228">
        <f>'[1]EU SEC1'!I14</f>
        <v>0</v>
      </c>
      <c r="J14" s="228">
        <f>'[1]EU SEC1'!J14</f>
        <v>0</v>
      </c>
      <c r="K14" s="228">
        <f>'[1]EU SEC1'!K14</f>
        <v>0</v>
      </c>
      <c r="L14" s="228">
        <f>'[1]EU SEC1'!L14</f>
        <v>0</v>
      </c>
      <c r="M14" s="228">
        <f>'[1]EU SEC1'!M14</f>
        <v>0</v>
      </c>
      <c r="N14" s="228">
        <f>'[1]EU SEC1'!N14</f>
        <v>0</v>
      </c>
      <c r="O14" s="228">
        <f>'[1]EU SEC1'!O14</f>
        <v>0</v>
      </c>
      <c r="P14" s="228">
        <f>'[1]EU SEC1'!P14</f>
        <v>0</v>
      </c>
      <c r="Q14" s="228">
        <f>'[1]EU SEC1'!Q14</f>
        <v>0</v>
      </c>
      <c r="R14" s="106"/>
    </row>
    <row r="15" spans="1:18" s="315" customFormat="1" ht="15.75" thickBot="1">
      <c r="A15" s="70">
        <v>5</v>
      </c>
      <c r="B15" s="321" t="s">
        <v>585</v>
      </c>
      <c r="C15" s="228">
        <f>'[1]EU SEC1'!C15</f>
        <v>0</v>
      </c>
      <c r="D15" s="228">
        <f>'[1]EU SEC1'!D15</f>
        <v>0</v>
      </c>
      <c r="E15" s="228">
        <f>'[1]EU SEC1'!E15</f>
        <v>0</v>
      </c>
      <c r="F15" s="228">
        <f>'[1]EU SEC1'!F15</f>
        <v>0</v>
      </c>
      <c r="G15" s="228">
        <f>'[1]EU SEC1'!G15</f>
        <v>0</v>
      </c>
      <c r="H15" s="228">
        <f>'[1]EU SEC1'!H15</f>
        <v>0</v>
      </c>
      <c r="I15" s="228">
        <f>'[1]EU SEC1'!I15</f>
        <v>0</v>
      </c>
      <c r="J15" s="228">
        <f>'[1]EU SEC1'!J15</f>
        <v>0</v>
      </c>
      <c r="K15" s="228">
        <f>'[1]EU SEC1'!K15</f>
        <v>0</v>
      </c>
      <c r="L15" s="228">
        <f>'[1]EU SEC1'!L15</f>
        <v>0</v>
      </c>
      <c r="M15" s="228">
        <f>'[1]EU SEC1'!M15</f>
        <v>0</v>
      </c>
      <c r="N15" s="228">
        <f>'[1]EU SEC1'!N15</f>
        <v>0</v>
      </c>
      <c r="O15" s="228">
        <f>'[1]EU SEC1'!O15</f>
        <v>0</v>
      </c>
      <c r="P15" s="228">
        <f>'[1]EU SEC1'!P15</f>
        <v>0</v>
      </c>
      <c r="Q15" s="228">
        <f>'[1]EU SEC1'!Q15</f>
        <v>0</v>
      </c>
      <c r="R15" s="106"/>
    </row>
    <row r="16" spans="1:18" s="315" customFormat="1" ht="15.75" thickBot="1">
      <c r="A16" s="70">
        <v>6</v>
      </c>
      <c r="B16" s="321" t="s">
        <v>586</v>
      </c>
      <c r="C16" s="228">
        <f>'[1]EU SEC1'!C16</f>
        <v>0</v>
      </c>
      <c r="D16" s="228">
        <f>'[1]EU SEC1'!D16</f>
        <v>0</v>
      </c>
      <c r="E16" s="228">
        <f>'[1]EU SEC1'!E16</f>
        <v>0</v>
      </c>
      <c r="F16" s="228">
        <f>'[1]EU SEC1'!F16</f>
        <v>0</v>
      </c>
      <c r="G16" s="228">
        <f>'[1]EU SEC1'!G16</f>
        <v>0</v>
      </c>
      <c r="H16" s="228">
        <f>'[1]EU SEC1'!H16</f>
        <v>0</v>
      </c>
      <c r="I16" s="228">
        <f>'[1]EU SEC1'!I16</f>
        <v>0</v>
      </c>
      <c r="J16" s="228">
        <f>'[1]EU SEC1'!J16</f>
        <v>0</v>
      </c>
      <c r="K16" s="228">
        <f>'[1]EU SEC1'!K16</f>
        <v>0</v>
      </c>
      <c r="L16" s="228">
        <f>'[1]EU SEC1'!L16</f>
        <v>0</v>
      </c>
      <c r="M16" s="228">
        <f>'[1]EU SEC1'!M16</f>
        <v>0</v>
      </c>
      <c r="N16" s="228">
        <f>'[1]EU SEC1'!N16</f>
        <v>0</v>
      </c>
      <c r="O16" s="228">
        <f>'[1]EU SEC1'!O16</f>
        <v>0</v>
      </c>
      <c r="P16" s="228">
        <f>'[1]EU SEC1'!P16</f>
        <v>0</v>
      </c>
      <c r="Q16" s="228">
        <f>'[1]EU SEC1'!Q16</f>
        <v>0</v>
      </c>
      <c r="R16" s="106"/>
    </row>
    <row r="17" spans="1:18" s="315" customFormat="1" ht="15.75" thickBot="1">
      <c r="A17" s="313">
        <v>7</v>
      </c>
      <c r="B17" s="337" t="s">
        <v>587</v>
      </c>
      <c r="C17" s="318">
        <f>'[1]EU SEC1'!C17</f>
        <v>0</v>
      </c>
      <c r="D17" s="318">
        <f>'[1]EU SEC1'!D17</f>
        <v>0</v>
      </c>
      <c r="E17" s="318">
        <f>'[1]EU SEC1'!E17</f>
        <v>9</v>
      </c>
      <c r="F17" s="318">
        <f>'[1]EU SEC1'!F17</f>
        <v>9</v>
      </c>
      <c r="G17" s="318">
        <f>'[1]EU SEC1'!G17</f>
        <v>0</v>
      </c>
      <c r="H17" s="318">
        <f>'[1]EU SEC1'!H17</f>
        <v>0</v>
      </c>
      <c r="I17" s="318">
        <f>'[1]EU SEC1'!I17</f>
        <v>9</v>
      </c>
      <c r="J17" s="318">
        <f>'[1]EU SEC1'!J17</f>
        <v>0</v>
      </c>
      <c r="K17" s="318">
        <f>'[1]EU SEC1'!K17</f>
        <v>0</v>
      </c>
      <c r="L17" s="318">
        <f>'[1]EU SEC1'!L17</f>
        <v>0</v>
      </c>
      <c r="M17" s="318">
        <f>'[1]EU SEC1'!M17</f>
        <v>0</v>
      </c>
      <c r="N17" s="318">
        <f>'[1]EU SEC1'!N17</f>
        <v>0</v>
      </c>
      <c r="O17" s="318">
        <f>'[1]EU SEC1'!O17</f>
        <v>0</v>
      </c>
      <c r="P17" s="318">
        <f>'[1]EU SEC1'!P17</f>
        <v>0</v>
      </c>
      <c r="Q17" s="318">
        <f>'[1]EU SEC1'!Q17</f>
        <v>0</v>
      </c>
      <c r="R17" s="106"/>
    </row>
    <row r="18" spans="1:18" s="315" customFormat="1" ht="15.75" thickBot="1">
      <c r="A18" s="70">
        <v>8</v>
      </c>
      <c r="B18" s="321" t="s">
        <v>588</v>
      </c>
      <c r="C18" s="228">
        <f>'[1]EU SEC1'!C18</f>
        <v>0</v>
      </c>
      <c r="D18" s="228">
        <f>'[1]EU SEC1'!D18</f>
        <v>0</v>
      </c>
      <c r="E18" s="228">
        <f>'[1]EU SEC1'!E18</f>
        <v>9</v>
      </c>
      <c r="F18" s="228">
        <f>'[1]EU SEC1'!F18</f>
        <v>9</v>
      </c>
      <c r="G18" s="228">
        <f>'[1]EU SEC1'!G18</f>
        <v>0</v>
      </c>
      <c r="H18" s="228">
        <f>'[1]EU SEC1'!H18</f>
        <v>0</v>
      </c>
      <c r="I18" s="228">
        <f>'[1]EU SEC1'!I18</f>
        <v>9</v>
      </c>
      <c r="J18" s="228">
        <f>'[1]EU SEC1'!J18</f>
        <v>0</v>
      </c>
      <c r="K18" s="228">
        <f>'[1]EU SEC1'!K18</f>
        <v>0</v>
      </c>
      <c r="L18" s="228">
        <f>'[1]EU SEC1'!L18</f>
        <v>0</v>
      </c>
      <c r="M18" s="228">
        <f>'[1]EU SEC1'!M18</f>
        <v>0</v>
      </c>
      <c r="N18" s="228">
        <f>'[1]EU SEC1'!N18</f>
        <v>0</v>
      </c>
      <c r="O18" s="228">
        <f>'[1]EU SEC1'!O18</f>
        <v>0</v>
      </c>
      <c r="P18" s="228">
        <f>'[1]EU SEC1'!P18</f>
        <v>0</v>
      </c>
      <c r="Q18" s="228">
        <f>'[1]EU SEC1'!Q18</f>
        <v>0</v>
      </c>
      <c r="R18" s="106"/>
    </row>
    <row r="19" spans="1:18" s="315" customFormat="1" ht="15.75" thickBot="1">
      <c r="A19" s="70">
        <v>9</v>
      </c>
      <c r="B19" s="321" t="s">
        <v>589</v>
      </c>
      <c r="C19" s="228">
        <f>'[1]EU SEC1'!C19</f>
        <v>0</v>
      </c>
      <c r="D19" s="228">
        <f>'[1]EU SEC1'!D19</f>
        <v>0</v>
      </c>
      <c r="E19" s="228">
        <f>'[1]EU SEC1'!E19</f>
        <v>0</v>
      </c>
      <c r="F19" s="228">
        <f>'[1]EU SEC1'!F19</f>
        <v>0</v>
      </c>
      <c r="G19" s="228">
        <f>'[1]EU SEC1'!G19</f>
        <v>0</v>
      </c>
      <c r="H19" s="228">
        <f>'[1]EU SEC1'!H19</f>
        <v>0</v>
      </c>
      <c r="I19" s="228">
        <f>'[1]EU SEC1'!I19</f>
        <v>0</v>
      </c>
      <c r="J19" s="228">
        <f>'[1]EU SEC1'!J19</f>
        <v>0</v>
      </c>
      <c r="K19" s="228">
        <f>'[1]EU SEC1'!K19</f>
        <v>0</v>
      </c>
      <c r="L19" s="228">
        <f>'[1]EU SEC1'!L19</f>
        <v>0</v>
      </c>
      <c r="M19" s="228">
        <f>'[1]EU SEC1'!M19</f>
        <v>0</v>
      </c>
      <c r="N19" s="228">
        <f>'[1]EU SEC1'!N19</f>
        <v>0</v>
      </c>
      <c r="O19" s="228">
        <f>'[1]EU SEC1'!O19</f>
        <v>0</v>
      </c>
      <c r="P19" s="228">
        <f>'[1]EU SEC1'!P19</f>
        <v>0</v>
      </c>
      <c r="Q19" s="228">
        <f>'[1]EU SEC1'!Q19</f>
        <v>0</v>
      </c>
      <c r="R19" s="106"/>
    </row>
    <row r="20" spans="1:18" s="315" customFormat="1" ht="15.75" thickBot="1">
      <c r="A20" s="70">
        <v>10</v>
      </c>
      <c r="B20" s="321" t="s">
        <v>590</v>
      </c>
      <c r="C20" s="228">
        <f>'[1]EU SEC1'!C20</f>
        <v>0</v>
      </c>
      <c r="D20" s="228">
        <f>'[1]EU SEC1'!D20</f>
        <v>0</v>
      </c>
      <c r="E20" s="228">
        <f>'[1]EU SEC1'!E20</f>
        <v>0</v>
      </c>
      <c r="F20" s="228">
        <f>'[1]EU SEC1'!F20</f>
        <v>0</v>
      </c>
      <c r="G20" s="228">
        <f>'[1]EU SEC1'!G20</f>
        <v>0</v>
      </c>
      <c r="H20" s="228">
        <f>'[1]EU SEC1'!H20</f>
        <v>0</v>
      </c>
      <c r="I20" s="228">
        <f>'[1]EU SEC1'!I20</f>
        <v>0</v>
      </c>
      <c r="J20" s="228">
        <f>'[1]EU SEC1'!J20</f>
        <v>0</v>
      </c>
      <c r="K20" s="228">
        <f>'[1]EU SEC1'!K20</f>
        <v>0</v>
      </c>
      <c r="L20" s="228">
        <f>'[1]EU SEC1'!L20</f>
        <v>0</v>
      </c>
      <c r="M20" s="228">
        <f>'[1]EU SEC1'!M20</f>
        <v>0</v>
      </c>
      <c r="N20" s="228">
        <f>'[1]EU SEC1'!N20</f>
        <v>0</v>
      </c>
      <c r="O20" s="228">
        <f>'[1]EU SEC1'!O20</f>
        <v>0</v>
      </c>
      <c r="P20" s="228">
        <f>'[1]EU SEC1'!P20</f>
        <v>0</v>
      </c>
      <c r="Q20" s="228">
        <f>'[1]EU SEC1'!Q20</f>
        <v>0</v>
      </c>
      <c r="R20" s="106"/>
    </row>
    <row r="21" spans="1:18" s="315" customFormat="1" ht="15.75" thickBot="1">
      <c r="A21" s="70">
        <v>11</v>
      </c>
      <c r="B21" s="321" t="s">
        <v>591</v>
      </c>
      <c r="C21" s="228">
        <f>'[1]EU SEC1'!C21</f>
        <v>0</v>
      </c>
      <c r="D21" s="228">
        <f>'[1]EU SEC1'!D21</f>
        <v>0</v>
      </c>
      <c r="E21" s="228">
        <f>'[1]EU SEC1'!E21</f>
        <v>0</v>
      </c>
      <c r="F21" s="228">
        <f>'[1]EU SEC1'!F21</f>
        <v>0</v>
      </c>
      <c r="G21" s="228">
        <f>'[1]EU SEC1'!G21</f>
        <v>0</v>
      </c>
      <c r="H21" s="228">
        <f>'[1]EU SEC1'!H21</f>
        <v>0</v>
      </c>
      <c r="I21" s="228">
        <f>'[1]EU SEC1'!I21</f>
        <v>0</v>
      </c>
      <c r="J21" s="228">
        <f>'[1]EU SEC1'!J21</f>
        <v>0</v>
      </c>
      <c r="K21" s="228">
        <f>'[1]EU SEC1'!K21</f>
        <v>0</v>
      </c>
      <c r="L21" s="228">
        <f>'[1]EU SEC1'!L21</f>
        <v>0</v>
      </c>
      <c r="M21" s="228">
        <f>'[1]EU SEC1'!M21</f>
        <v>0</v>
      </c>
      <c r="N21" s="228">
        <f>'[1]EU SEC1'!N21</f>
        <v>0</v>
      </c>
      <c r="O21" s="228">
        <f>'[1]EU SEC1'!O21</f>
        <v>0</v>
      </c>
      <c r="P21" s="228">
        <f>'[1]EU SEC1'!P21</f>
        <v>0</v>
      </c>
      <c r="Q21" s="228">
        <f>'[1]EU SEC1'!Q21</f>
        <v>0</v>
      </c>
      <c r="R21" s="106"/>
    </row>
    <row r="22" spans="1:18" s="315" customFormat="1" ht="15.75" thickBot="1">
      <c r="A22" s="70">
        <v>12</v>
      </c>
      <c r="B22" s="321" t="s">
        <v>586</v>
      </c>
      <c r="C22" s="228">
        <f>'[1]EU SEC1'!C22</f>
        <v>0</v>
      </c>
      <c r="D22" s="228">
        <f>'[1]EU SEC1'!D22</f>
        <v>0</v>
      </c>
      <c r="E22" s="228">
        <f>'[1]EU SEC1'!E22</f>
        <v>0</v>
      </c>
      <c r="F22" s="228">
        <f>'[1]EU SEC1'!F22</f>
        <v>0</v>
      </c>
      <c r="G22" s="228">
        <f>'[1]EU SEC1'!G22</f>
        <v>0</v>
      </c>
      <c r="H22" s="228">
        <f>'[1]EU SEC1'!H22</f>
        <v>0</v>
      </c>
      <c r="I22" s="228">
        <f>'[1]EU SEC1'!I22</f>
        <v>0</v>
      </c>
      <c r="J22" s="228">
        <f>'[1]EU SEC1'!J22</f>
        <v>0</v>
      </c>
      <c r="K22" s="228">
        <f>'[1]EU SEC1'!K22</f>
        <v>0</v>
      </c>
      <c r="L22" s="228">
        <f>'[1]EU SEC1'!L22</f>
        <v>0</v>
      </c>
      <c r="M22" s="228">
        <f>'[1]EU SEC1'!M22</f>
        <v>0</v>
      </c>
      <c r="N22" s="228">
        <f>'[1]EU SEC1'!N22</f>
        <v>0</v>
      </c>
      <c r="O22" s="228">
        <f>'[1]EU SEC1'!O22</f>
        <v>0</v>
      </c>
      <c r="P22" s="228">
        <f>'[1]EU SEC1'!P22</f>
        <v>0</v>
      </c>
      <c r="Q22" s="228">
        <f>'[1]EU SEC1'!Q22</f>
        <v>0</v>
      </c>
      <c r="R22" s="106"/>
    </row>
    <row r="23" spans="1:18" s="315" customFormat="1">
      <c r="A23" s="106"/>
      <c r="B23" s="106"/>
      <c r="C23" s="106"/>
      <c r="D23" s="106"/>
      <c r="E23" s="106"/>
      <c r="F23" s="106"/>
      <c r="G23" s="106"/>
      <c r="H23" s="106"/>
      <c r="I23" s="106"/>
      <c r="J23" s="106"/>
      <c r="K23" s="106"/>
      <c r="L23" s="106"/>
      <c r="M23" s="106"/>
      <c r="N23" s="106"/>
      <c r="O23" s="106"/>
      <c r="P23" s="106"/>
      <c r="Q23" s="106"/>
      <c r="R23" s="106"/>
    </row>
    <row r="24" spans="1:18" s="315" customFormat="1">
      <c r="A24" s="106"/>
      <c r="B24" s="106"/>
      <c r="C24" s="106"/>
      <c r="D24" s="106"/>
      <c r="E24" s="106"/>
      <c r="F24" s="106"/>
      <c r="G24" s="106"/>
      <c r="H24" s="106"/>
      <c r="I24" s="106"/>
      <c r="J24" s="106"/>
      <c r="K24" s="106"/>
      <c r="L24" s="106"/>
      <c r="M24" s="106"/>
      <c r="N24" s="106"/>
      <c r="O24" s="106"/>
      <c r="P24" s="106"/>
      <c r="Q24" s="106"/>
      <c r="R24" s="106"/>
    </row>
    <row r="25" spans="1:18" s="315" customFormat="1" ht="15.75" thickBot="1">
      <c r="A25" s="106"/>
      <c r="B25" s="106"/>
      <c r="C25" s="106"/>
      <c r="D25" s="106"/>
      <c r="E25" s="106"/>
      <c r="F25" s="106"/>
      <c r="G25" s="106"/>
      <c r="H25" s="106"/>
      <c r="I25" s="106"/>
      <c r="J25" s="106"/>
      <c r="K25" s="106"/>
      <c r="L25" s="106"/>
      <c r="M25" s="106"/>
      <c r="N25" s="106"/>
      <c r="O25" s="106"/>
      <c r="P25" s="106"/>
      <c r="Q25" s="106"/>
      <c r="R25" s="106"/>
    </row>
    <row r="26" spans="1:18" s="315" customFormat="1" ht="15.75" thickBot="1">
      <c r="A26" s="1305">
        <v>44926</v>
      </c>
      <c r="B26" s="1306"/>
      <c r="C26" s="314" t="s">
        <v>3</v>
      </c>
      <c r="D26" s="314" t="s">
        <v>4</v>
      </c>
      <c r="E26" s="314" t="s">
        <v>5</v>
      </c>
      <c r="F26" s="314" t="s">
        <v>130</v>
      </c>
      <c r="G26" s="314" t="s">
        <v>127</v>
      </c>
      <c r="H26" s="314" t="s">
        <v>128</v>
      </c>
      <c r="I26" s="314" t="s">
        <v>129</v>
      </c>
      <c r="J26" s="314" t="s">
        <v>421</v>
      </c>
      <c r="K26" s="314" t="s">
        <v>731</v>
      </c>
      <c r="L26" s="314" t="s">
        <v>732</v>
      </c>
      <c r="M26" s="314" t="s">
        <v>733</v>
      </c>
      <c r="N26" s="314" t="s">
        <v>734</v>
      </c>
      <c r="O26" s="314" t="s">
        <v>735</v>
      </c>
      <c r="P26" s="314" t="s">
        <v>736</v>
      </c>
      <c r="Q26" s="314" t="s">
        <v>737</v>
      </c>
      <c r="R26" s="106"/>
    </row>
    <row r="27" spans="1:18" s="315" customFormat="1" ht="15.75" thickBot="1">
      <c r="A27" s="1307"/>
      <c r="B27" s="1308"/>
      <c r="C27" s="1304" t="s">
        <v>574</v>
      </c>
      <c r="D27" s="1304"/>
      <c r="E27" s="1304"/>
      <c r="F27" s="1304"/>
      <c r="G27" s="1304"/>
      <c r="H27" s="1304"/>
      <c r="I27" s="1304"/>
      <c r="J27" s="1304" t="s">
        <v>575</v>
      </c>
      <c r="K27" s="1304"/>
      <c r="L27" s="1304"/>
      <c r="M27" s="1304"/>
      <c r="N27" s="1304" t="s">
        <v>576</v>
      </c>
      <c r="O27" s="1304"/>
      <c r="P27" s="1304"/>
      <c r="Q27" s="1304"/>
      <c r="R27" s="319"/>
    </row>
    <row r="28" spans="1:18" s="315" customFormat="1" ht="15.75" thickBot="1">
      <c r="A28" s="1307"/>
      <c r="B28" s="1308"/>
      <c r="C28" s="1304" t="s">
        <v>228</v>
      </c>
      <c r="D28" s="1304"/>
      <c r="E28" s="1304"/>
      <c r="F28" s="1304"/>
      <c r="G28" s="1304" t="s">
        <v>577</v>
      </c>
      <c r="H28" s="1304"/>
      <c r="I28" s="1302" t="s">
        <v>578</v>
      </c>
      <c r="J28" s="1304" t="s">
        <v>228</v>
      </c>
      <c r="K28" s="1304"/>
      <c r="L28" s="1304" t="s">
        <v>577</v>
      </c>
      <c r="M28" s="1302" t="s">
        <v>578</v>
      </c>
      <c r="N28" s="1304" t="s">
        <v>228</v>
      </c>
      <c r="O28" s="1304"/>
      <c r="P28" s="1304" t="s">
        <v>577</v>
      </c>
      <c r="Q28" s="1302" t="s">
        <v>578</v>
      </c>
      <c r="R28" s="319"/>
    </row>
    <row r="29" spans="1:18" s="315" customFormat="1" ht="15.75" customHeight="1" thickBot="1">
      <c r="A29" s="1307"/>
      <c r="B29" s="1308"/>
      <c r="C29" s="1304" t="s">
        <v>579</v>
      </c>
      <c r="D29" s="1304"/>
      <c r="E29" s="1304" t="s">
        <v>580</v>
      </c>
      <c r="F29" s="1304"/>
      <c r="G29" s="1302"/>
      <c r="H29" s="1302" t="s">
        <v>581</v>
      </c>
      <c r="I29" s="1311"/>
      <c r="J29" s="1304" t="s">
        <v>579</v>
      </c>
      <c r="K29" s="1304" t="s">
        <v>580</v>
      </c>
      <c r="L29" s="1304"/>
      <c r="M29" s="1311"/>
      <c r="N29" s="1304" t="s">
        <v>579</v>
      </c>
      <c r="O29" s="1304" t="s">
        <v>580</v>
      </c>
      <c r="P29" s="1304"/>
      <c r="Q29" s="1311"/>
      <c r="R29" s="319"/>
    </row>
    <row r="30" spans="1:18" s="315" customFormat="1" ht="15.75" customHeight="1" thickBot="1">
      <c r="A30" s="1307"/>
      <c r="B30" s="1308"/>
      <c r="C30" s="1300" t="s">
        <v>581</v>
      </c>
      <c r="D30" s="1301"/>
      <c r="E30" s="1300" t="s">
        <v>581</v>
      </c>
      <c r="F30" s="1301"/>
      <c r="G30" s="1303"/>
      <c r="H30" s="1303"/>
      <c r="I30" s="1303"/>
      <c r="J30" s="1304"/>
      <c r="K30" s="1304"/>
      <c r="L30" s="1304"/>
      <c r="M30" s="1303"/>
      <c r="N30" s="1304"/>
      <c r="O30" s="1304"/>
      <c r="P30" s="1304"/>
      <c r="Q30" s="1303"/>
      <c r="R30" s="319"/>
    </row>
    <row r="31" spans="1:18" s="315" customFormat="1" ht="15.75" thickBot="1">
      <c r="A31" s="1309"/>
      <c r="B31" s="1310"/>
      <c r="C31" s="114" t="s">
        <v>36</v>
      </c>
      <c r="D31" s="114" t="s">
        <v>36</v>
      </c>
      <c r="E31" s="114" t="s">
        <v>36</v>
      </c>
      <c r="F31" s="114" t="s">
        <v>36</v>
      </c>
      <c r="G31" s="114" t="s">
        <v>36</v>
      </c>
      <c r="H31" s="114" t="s">
        <v>36</v>
      </c>
      <c r="I31" s="114" t="s">
        <v>36</v>
      </c>
      <c r="J31" s="114" t="s">
        <v>36</v>
      </c>
      <c r="K31" s="114" t="s">
        <v>36</v>
      </c>
      <c r="L31" s="114" t="s">
        <v>36</v>
      </c>
      <c r="M31" s="114" t="s">
        <v>36</v>
      </c>
      <c r="N31" s="114" t="s">
        <v>36</v>
      </c>
      <c r="O31" s="114" t="s">
        <v>36</v>
      </c>
      <c r="P31" s="114" t="s">
        <v>36</v>
      </c>
      <c r="Q31" s="114" t="s">
        <v>36</v>
      </c>
      <c r="R31" s="106"/>
    </row>
    <row r="32" spans="1:18" s="315" customFormat="1" ht="15.75" thickBot="1">
      <c r="A32" s="316">
        <v>1</v>
      </c>
      <c r="B32" s="317" t="s">
        <v>227</v>
      </c>
      <c r="C32" s="228">
        <v>0</v>
      </c>
      <c r="D32" s="228">
        <v>0</v>
      </c>
      <c r="E32" s="318">
        <v>12</v>
      </c>
      <c r="F32" s="318">
        <v>12</v>
      </c>
      <c r="G32" s="318">
        <v>0</v>
      </c>
      <c r="H32" s="318">
        <v>0</v>
      </c>
      <c r="I32" s="318">
        <v>12</v>
      </c>
      <c r="J32" s="228">
        <v>0</v>
      </c>
      <c r="K32" s="228">
        <v>0</v>
      </c>
      <c r="L32" s="228">
        <v>0</v>
      </c>
      <c r="M32" s="228">
        <v>0</v>
      </c>
      <c r="N32" s="228">
        <v>0</v>
      </c>
      <c r="O32" s="228">
        <v>0</v>
      </c>
      <c r="P32" s="228">
        <v>0</v>
      </c>
      <c r="Q32" s="228">
        <v>0</v>
      </c>
      <c r="R32" s="319"/>
    </row>
    <row r="33" spans="1:18" s="315" customFormat="1" ht="15.75" thickBot="1">
      <c r="A33" s="313">
        <v>2</v>
      </c>
      <c r="B33" s="320" t="s">
        <v>582</v>
      </c>
      <c r="C33" s="228">
        <v>0</v>
      </c>
      <c r="D33" s="228">
        <v>0</v>
      </c>
      <c r="E33" s="228">
        <v>0</v>
      </c>
      <c r="F33" s="228">
        <v>0</v>
      </c>
      <c r="G33" s="228">
        <v>0</v>
      </c>
      <c r="H33" s="228">
        <v>0</v>
      </c>
      <c r="I33" s="228">
        <v>0</v>
      </c>
      <c r="J33" s="228">
        <v>0</v>
      </c>
      <c r="K33" s="228">
        <v>0</v>
      </c>
      <c r="L33" s="228">
        <v>0</v>
      </c>
      <c r="M33" s="228">
        <v>0</v>
      </c>
      <c r="N33" s="228">
        <v>0</v>
      </c>
      <c r="O33" s="228">
        <v>0</v>
      </c>
      <c r="P33" s="228">
        <v>0</v>
      </c>
      <c r="Q33" s="228">
        <v>0</v>
      </c>
      <c r="R33" s="106"/>
    </row>
    <row r="34" spans="1:18" s="315" customFormat="1" ht="15.75" thickBot="1">
      <c r="A34" s="70">
        <v>3</v>
      </c>
      <c r="B34" s="321" t="s">
        <v>583</v>
      </c>
      <c r="C34" s="228">
        <v>0</v>
      </c>
      <c r="D34" s="228">
        <v>0</v>
      </c>
      <c r="E34" s="228">
        <v>0</v>
      </c>
      <c r="F34" s="228">
        <v>0</v>
      </c>
      <c r="G34" s="228">
        <v>0</v>
      </c>
      <c r="H34" s="228">
        <v>0</v>
      </c>
      <c r="I34" s="228">
        <v>0</v>
      </c>
      <c r="J34" s="228">
        <v>0</v>
      </c>
      <c r="K34" s="228">
        <v>0</v>
      </c>
      <c r="L34" s="228">
        <v>0</v>
      </c>
      <c r="M34" s="228">
        <v>0</v>
      </c>
      <c r="N34" s="228">
        <v>0</v>
      </c>
      <c r="O34" s="228">
        <v>0</v>
      </c>
      <c r="P34" s="228">
        <v>0</v>
      </c>
      <c r="Q34" s="228">
        <v>0</v>
      </c>
      <c r="R34" s="106"/>
    </row>
    <row r="35" spans="1:18" s="315" customFormat="1" ht="15.75" thickBot="1">
      <c r="A35" s="70">
        <v>4</v>
      </c>
      <c r="B35" s="321" t="s">
        <v>584</v>
      </c>
      <c r="C35" s="228">
        <v>0</v>
      </c>
      <c r="D35" s="228">
        <v>0</v>
      </c>
      <c r="E35" s="228">
        <v>0</v>
      </c>
      <c r="F35" s="228">
        <v>0</v>
      </c>
      <c r="G35" s="228">
        <v>0</v>
      </c>
      <c r="H35" s="228">
        <v>0</v>
      </c>
      <c r="I35" s="228">
        <v>0</v>
      </c>
      <c r="J35" s="228">
        <v>0</v>
      </c>
      <c r="K35" s="228">
        <v>0</v>
      </c>
      <c r="L35" s="228">
        <v>0</v>
      </c>
      <c r="M35" s="228">
        <v>0</v>
      </c>
      <c r="N35" s="228">
        <v>0</v>
      </c>
      <c r="O35" s="228">
        <v>0</v>
      </c>
      <c r="P35" s="228">
        <v>0</v>
      </c>
      <c r="Q35" s="228">
        <v>0</v>
      </c>
      <c r="R35" s="106"/>
    </row>
    <row r="36" spans="1:18" s="315" customFormat="1" ht="15.75" thickBot="1">
      <c r="A36" s="70">
        <v>5</v>
      </c>
      <c r="B36" s="321" t="s">
        <v>585</v>
      </c>
      <c r="C36" s="228">
        <v>0</v>
      </c>
      <c r="D36" s="228">
        <v>0</v>
      </c>
      <c r="E36" s="228">
        <v>0</v>
      </c>
      <c r="F36" s="228">
        <v>0</v>
      </c>
      <c r="G36" s="228">
        <v>0</v>
      </c>
      <c r="H36" s="228">
        <v>0</v>
      </c>
      <c r="I36" s="228">
        <v>0</v>
      </c>
      <c r="J36" s="228">
        <v>0</v>
      </c>
      <c r="K36" s="228">
        <v>0</v>
      </c>
      <c r="L36" s="228">
        <v>0</v>
      </c>
      <c r="M36" s="228">
        <v>0</v>
      </c>
      <c r="N36" s="228">
        <v>0</v>
      </c>
      <c r="O36" s="228">
        <v>0</v>
      </c>
      <c r="P36" s="228">
        <v>0</v>
      </c>
      <c r="Q36" s="228">
        <v>0</v>
      </c>
      <c r="R36" s="106"/>
    </row>
    <row r="37" spans="1:18" s="315" customFormat="1" ht="15.75" thickBot="1">
      <c r="A37" s="70">
        <v>6</v>
      </c>
      <c r="B37" s="321" t="s">
        <v>586</v>
      </c>
      <c r="C37" s="228">
        <v>0</v>
      </c>
      <c r="D37" s="228">
        <v>0</v>
      </c>
      <c r="E37" s="228">
        <v>0</v>
      </c>
      <c r="F37" s="228">
        <v>0</v>
      </c>
      <c r="G37" s="228">
        <v>0</v>
      </c>
      <c r="H37" s="228">
        <v>0</v>
      </c>
      <c r="I37" s="228">
        <v>0</v>
      </c>
      <c r="J37" s="228">
        <v>0</v>
      </c>
      <c r="K37" s="228">
        <v>0</v>
      </c>
      <c r="L37" s="228">
        <v>0</v>
      </c>
      <c r="M37" s="228">
        <v>0</v>
      </c>
      <c r="N37" s="228">
        <v>0</v>
      </c>
      <c r="O37" s="228">
        <v>0</v>
      </c>
      <c r="P37" s="228">
        <v>0</v>
      </c>
      <c r="Q37" s="228">
        <v>0</v>
      </c>
      <c r="R37" s="106"/>
    </row>
    <row r="38" spans="1:18" s="315" customFormat="1" ht="15.75" thickBot="1">
      <c r="A38" s="313">
        <v>7</v>
      </c>
      <c r="B38" s="337" t="s">
        <v>587</v>
      </c>
      <c r="C38" s="228">
        <v>0</v>
      </c>
      <c r="D38" s="228">
        <v>0</v>
      </c>
      <c r="E38" s="318">
        <v>12</v>
      </c>
      <c r="F38" s="318">
        <v>12</v>
      </c>
      <c r="G38" s="318">
        <v>0</v>
      </c>
      <c r="H38" s="318">
        <v>0</v>
      </c>
      <c r="I38" s="318">
        <v>12</v>
      </c>
      <c r="J38" s="228">
        <v>0</v>
      </c>
      <c r="K38" s="228">
        <v>0</v>
      </c>
      <c r="L38" s="228">
        <v>0</v>
      </c>
      <c r="M38" s="228">
        <v>0</v>
      </c>
      <c r="N38" s="228">
        <v>0</v>
      </c>
      <c r="O38" s="228">
        <v>0</v>
      </c>
      <c r="P38" s="228">
        <v>0</v>
      </c>
      <c r="Q38" s="228">
        <v>0</v>
      </c>
      <c r="R38" s="106"/>
    </row>
    <row r="39" spans="1:18" s="315" customFormat="1" ht="15.75" thickBot="1">
      <c r="A39" s="70">
        <v>8</v>
      </c>
      <c r="B39" s="321" t="s">
        <v>588</v>
      </c>
      <c r="C39" s="228">
        <v>0</v>
      </c>
      <c r="D39" s="228">
        <v>0</v>
      </c>
      <c r="E39" s="228">
        <v>12</v>
      </c>
      <c r="F39" s="228">
        <v>12</v>
      </c>
      <c r="G39" s="228">
        <v>0</v>
      </c>
      <c r="H39" s="228">
        <v>0</v>
      </c>
      <c r="I39" s="228">
        <v>12</v>
      </c>
      <c r="J39" s="228">
        <v>0</v>
      </c>
      <c r="K39" s="228">
        <v>0</v>
      </c>
      <c r="L39" s="228">
        <v>0</v>
      </c>
      <c r="M39" s="228">
        <v>0</v>
      </c>
      <c r="N39" s="228">
        <v>0</v>
      </c>
      <c r="O39" s="228">
        <v>0</v>
      </c>
      <c r="P39" s="228">
        <v>0</v>
      </c>
      <c r="Q39" s="228">
        <v>0</v>
      </c>
      <c r="R39" s="106"/>
    </row>
    <row r="40" spans="1:18" s="315" customFormat="1" ht="15.75" thickBot="1">
      <c r="A40" s="70">
        <v>9</v>
      </c>
      <c r="B40" s="321" t="s">
        <v>589</v>
      </c>
      <c r="C40" s="228">
        <v>0</v>
      </c>
      <c r="D40" s="228">
        <v>0</v>
      </c>
      <c r="E40" s="228">
        <v>0</v>
      </c>
      <c r="F40" s="228">
        <v>0</v>
      </c>
      <c r="G40" s="228">
        <v>0</v>
      </c>
      <c r="H40" s="228">
        <v>0</v>
      </c>
      <c r="I40" s="228">
        <v>0</v>
      </c>
      <c r="J40" s="228">
        <v>0</v>
      </c>
      <c r="K40" s="228">
        <v>0</v>
      </c>
      <c r="L40" s="228">
        <v>0</v>
      </c>
      <c r="M40" s="228">
        <v>0</v>
      </c>
      <c r="N40" s="228">
        <v>0</v>
      </c>
      <c r="O40" s="228">
        <v>0</v>
      </c>
      <c r="P40" s="228">
        <v>0</v>
      </c>
      <c r="Q40" s="228">
        <v>0</v>
      </c>
      <c r="R40" s="106"/>
    </row>
    <row r="41" spans="1:18" s="315" customFormat="1" ht="15.75" thickBot="1">
      <c r="A41" s="70">
        <v>10</v>
      </c>
      <c r="B41" s="321" t="s">
        <v>590</v>
      </c>
      <c r="C41" s="228">
        <v>0</v>
      </c>
      <c r="D41" s="228">
        <v>0</v>
      </c>
      <c r="E41" s="228">
        <v>0</v>
      </c>
      <c r="F41" s="228">
        <v>0</v>
      </c>
      <c r="G41" s="228">
        <v>0</v>
      </c>
      <c r="H41" s="228">
        <v>0</v>
      </c>
      <c r="I41" s="228">
        <v>0</v>
      </c>
      <c r="J41" s="228">
        <v>0</v>
      </c>
      <c r="K41" s="228">
        <v>0</v>
      </c>
      <c r="L41" s="228">
        <v>0</v>
      </c>
      <c r="M41" s="228">
        <v>0</v>
      </c>
      <c r="N41" s="228">
        <v>0</v>
      </c>
      <c r="O41" s="228">
        <v>0</v>
      </c>
      <c r="P41" s="228">
        <v>0</v>
      </c>
      <c r="Q41" s="228">
        <v>0</v>
      </c>
      <c r="R41" s="106"/>
    </row>
    <row r="42" spans="1:18" s="315" customFormat="1" ht="15.75" thickBot="1">
      <c r="A42" s="70">
        <v>11</v>
      </c>
      <c r="B42" s="321" t="s">
        <v>591</v>
      </c>
      <c r="C42" s="228">
        <v>0</v>
      </c>
      <c r="D42" s="228">
        <v>0</v>
      </c>
      <c r="E42" s="228">
        <v>0</v>
      </c>
      <c r="F42" s="228">
        <v>0</v>
      </c>
      <c r="G42" s="228">
        <v>0</v>
      </c>
      <c r="H42" s="228">
        <v>0</v>
      </c>
      <c r="I42" s="228">
        <v>0</v>
      </c>
      <c r="J42" s="228">
        <v>0</v>
      </c>
      <c r="K42" s="228">
        <v>0</v>
      </c>
      <c r="L42" s="228">
        <v>0</v>
      </c>
      <c r="M42" s="228">
        <v>0</v>
      </c>
      <c r="N42" s="228">
        <v>0</v>
      </c>
      <c r="O42" s="228">
        <v>0</v>
      </c>
      <c r="P42" s="228">
        <v>0</v>
      </c>
      <c r="Q42" s="228">
        <v>0</v>
      </c>
      <c r="R42" s="106"/>
    </row>
    <row r="43" spans="1:18" s="315" customFormat="1" ht="15.75" thickBot="1">
      <c r="A43" s="70">
        <v>12</v>
      </c>
      <c r="B43" s="321" t="s">
        <v>586</v>
      </c>
      <c r="C43" s="228">
        <v>0</v>
      </c>
      <c r="D43" s="228">
        <v>0</v>
      </c>
      <c r="E43" s="228">
        <v>0</v>
      </c>
      <c r="F43" s="228">
        <v>0</v>
      </c>
      <c r="G43" s="228">
        <v>0</v>
      </c>
      <c r="H43" s="228">
        <v>0</v>
      </c>
      <c r="I43" s="228">
        <v>0</v>
      </c>
      <c r="J43" s="228">
        <v>0</v>
      </c>
      <c r="K43" s="228">
        <v>0</v>
      </c>
      <c r="L43" s="228">
        <v>0</v>
      </c>
      <c r="M43" s="228">
        <v>0</v>
      </c>
      <c r="N43" s="228">
        <v>0</v>
      </c>
      <c r="O43" s="228">
        <v>0</v>
      </c>
      <c r="P43" s="228">
        <v>0</v>
      </c>
      <c r="Q43" s="228">
        <v>0</v>
      </c>
      <c r="R43" s="106"/>
    </row>
    <row r="44" spans="1:18" s="315" customFormat="1">
      <c r="A44" s="338"/>
      <c r="B44" s="339"/>
      <c r="C44" s="328"/>
      <c r="D44" s="328"/>
      <c r="E44" s="328"/>
      <c r="F44" s="328"/>
      <c r="G44" s="328"/>
      <c r="H44" s="328"/>
      <c r="I44" s="328"/>
      <c r="J44" s="328"/>
      <c r="K44" s="328"/>
      <c r="L44" s="328"/>
      <c r="M44" s="328"/>
      <c r="N44" s="328"/>
      <c r="O44" s="328"/>
      <c r="P44" s="328"/>
      <c r="Q44" s="328"/>
      <c r="R44" s="106"/>
    </row>
    <row r="45" spans="1:18" s="222" customFormat="1" ht="24" customHeight="1">
      <c r="A45" s="178"/>
      <c r="B45" s="178"/>
      <c r="C45" s="178"/>
      <c r="D45" s="178"/>
      <c r="E45" s="178"/>
      <c r="F45" s="178"/>
      <c r="G45" s="178"/>
      <c r="H45" s="178"/>
      <c r="I45" s="178"/>
      <c r="J45" s="178"/>
      <c r="K45" s="178"/>
      <c r="L45" s="178"/>
      <c r="M45" s="178"/>
      <c r="N45" s="178"/>
      <c r="O45" s="178"/>
      <c r="P45" s="178"/>
      <c r="Q45" s="178"/>
      <c r="R45" s="178"/>
    </row>
  </sheetData>
  <sheetProtection algorithmName="SHA-512" hashValue="qb5bStPTqNyMTjb6Xoi5bFiTI+Cpdiqk9L0n44Gz0yeieMb/rXS6yYoHwBhB4oPq1gszWuVijbzo6tYBv48jOg==" saltValue="i3KgxzBEX2wP3JZlGEUsfA==" spinCount="100000" sheet="1" objects="1" scenarios="1" selectLockedCells="1"/>
  <customSheetViews>
    <customSheetView guid="{37226721-D1D5-4398-9EDA-67E59F139E5C}">
      <selection activeCell="E8" sqref="E8"/>
      <pageMargins left="0.7" right="0.7" top="0.75" bottom="0.75" header="0.3" footer="0.3"/>
    </customSheetView>
    <customSheetView guid="{903BF3C7-8C98-4810-9C20-2AC37A2650A6}">
      <selection activeCell="E8" sqref="E8"/>
      <pageMargins left="0.7" right="0.7" top="0.75" bottom="0.75" header="0.3" footer="0.3"/>
    </customSheetView>
  </customSheetViews>
  <mergeCells count="44">
    <mergeCell ref="A5:B10"/>
    <mergeCell ref="C6:I6"/>
    <mergeCell ref="J6:M6"/>
    <mergeCell ref="N6:Q6"/>
    <mergeCell ref="C7:F7"/>
    <mergeCell ref="G7:H7"/>
    <mergeCell ref="I7:I9"/>
    <mergeCell ref="J7:K7"/>
    <mergeCell ref="L7:L9"/>
    <mergeCell ref="M7:M9"/>
    <mergeCell ref="N7:O7"/>
    <mergeCell ref="P7:P9"/>
    <mergeCell ref="Q7:Q9"/>
    <mergeCell ref="C8:D8"/>
    <mergeCell ref="E8:F8"/>
    <mergeCell ref="G8:G9"/>
    <mergeCell ref="H8:H9"/>
    <mergeCell ref="J8:J9"/>
    <mergeCell ref="K8:K9"/>
    <mergeCell ref="N8:N9"/>
    <mergeCell ref="O8:O9"/>
    <mergeCell ref="N29:N30"/>
    <mergeCell ref="O29:O30"/>
    <mergeCell ref="A26:B31"/>
    <mergeCell ref="C27:I27"/>
    <mergeCell ref="J27:M27"/>
    <mergeCell ref="N27:Q27"/>
    <mergeCell ref="C28:F28"/>
    <mergeCell ref="G28:H28"/>
    <mergeCell ref="I28:I30"/>
    <mergeCell ref="J28:K28"/>
    <mergeCell ref="L28:L30"/>
    <mergeCell ref="M28:M30"/>
    <mergeCell ref="N28:O28"/>
    <mergeCell ref="P28:P30"/>
    <mergeCell ref="Q28:Q30"/>
    <mergeCell ref="C29:D29"/>
    <mergeCell ref="C30:D30"/>
    <mergeCell ref="E30:F30"/>
    <mergeCell ref="H29:H30"/>
    <mergeCell ref="J29:J30"/>
    <mergeCell ref="K29:K30"/>
    <mergeCell ref="E29:F29"/>
    <mergeCell ref="G29:G30"/>
  </mergeCells>
  <pageMargins left="0.7" right="0.7" top="0.75" bottom="0.75" header="0.3" footer="0.3"/>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B44"/>
  <sheetViews>
    <sheetView topLeftCell="A34" workbookViewId="0">
      <selection activeCell="A43" sqref="A43"/>
    </sheetView>
  </sheetViews>
  <sheetFormatPr defaultColWidth="0" defaultRowHeight="15" zeroHeight="1"/>
  <cols>
    <col min="1" max="1" width="133.85546875" style="245" customWidth="1"/>
    <col min="2" max="2" width="2.42578125" style="21" customWidth="1"/>
    <col min="3" max="16384" width="9.140625" style="21" hidden="1"/>
  </cols>
  <sheetData>
    <row r="1" spans="1:2">
      <c r="A1" s="19" t="s">
        <v>1177</v>
      </c>
      <c r="B1" s="20"/>
    </row>
    <row r="2" spans="1:2">
      <c r="A2" s="12"/>
      <c r="B2" s="2"/>
    </row>
    <row r="3" spans="1:2">
      <c r="A3" s="560" t="s">
        <v>667</v>
      </c>
      <c r="B3" s="2"/>
    </row>
    <row r="4" spans="1:2" ht="40.5" customHeight="1">
      <c r="A4" s="24" t="s">
        <v>1354</v>
      </c>
      <c r="B4" s="2"/>
    </row>
    <row r="5" spans="1:2">
      <c r="A5" s="24"/>
      <c r="B5" s="2"/>
    </row>
    <row r="6" spans="1:2" ht="37.5" customHeight="1">
      <c r="A6" s="24" t="s">
        <v>1482</v>
      </c>
      <c r="B6" s="2"/>
    </row>
    <row r="7" spans="1:2">
      <c r="A7" s="24"/>
      <c r="B7" s="2"/>
    </row>
    <row r="8" spans="1:2" ht="25.5" customHeight="1">
      <c r="A8" s="24" t="s">
        <v>1129</v>
      </c>
      <c r="B8" s="2"/>
    </row>
    <row r="9" spans="1:2">
      <c r="A9" s="24"/>
      <c r="B9" s="2"/>
    </row>
    <row r="10" spans="1:2" ht="39" customHeight="1">
      <c r="A10" s="755" t="s">
        <v>1131</v>
      </c>
      <c r="B10" s="2"/>
    </row>
    <row r="11" spans="1:2">
      <c r="A11" s="12"/>
      <c r="B11" s="2"/>
    </row>
    <row r="12" spans="1:2">
      <c r="A12" s="560" t="s">
        <v>668</v>
      </c>
      <c r="B12" s="2"/>
    </row>
    <row r="13" spans="1:2" ht="59.25" customHeight="1">
      <c r="A13" s="24" t="s">
        <v>1351</v>
      </c>
      <c r="B13" s="2"/>
    </row>
    <row r="14" spans="1:2" ht="10.5" customHeight="1">
      <c r="A14" s="24"/>
      <c r="B14" s="2"/>
    </row>
    <row r="15" spans="1:2" ht="54" customHeight="1">
      <c r="A15" s="24" t="s">
        <v>1082</v>
      </c>
      <c r="B15" s="2"/>
    </row>
    <row r="16" spans="1:2" ht="13.5" customHeight="1">
      <c r="A16" s="24"/>
      <c r="B16" s="2"/>
    </row>
    <row r="17" spans="1:2" ht="52.5" customHeight="1">
      <c r="A17" s="24" t="s">
        <v>1130</v>
      </c>
      <c r="B17" s="2"/>
    </row>
    <row r="18" spans="1:2">
      <c r="A18" s="311"/>
      <c r="B18" s="2"/>
    </row>
    <row r="19" spans="1:2" ht="27" customHeight="1">
      <c r="A19" s="24" t="s">
        <v>1355</v>
      </c>
      <c r="B19" s="2"/>
    </row>
    <row r="20" spans="1:2">
      <c r="A20" s="12"/>
      <c r="B20" s="2"/>
    </row>
    <row r="21" spans="1:2">
      <c r="A21" s="764" t="s">
        <v>1085</v>
      </c>
      <c r="B21" s="2"/>
    </row>
    <row r="22" spans="1:2" ht="48.75" customHeight="1">
      <c r="A22" s="755" t="s">
        <v>1133</v>
      </c>
      <c r="B22" s="2"/>
    </row>
    <row r="23" spans="1:2">
      <c r="A23" s="755"/>
      <c r="B23" s="2"/>
    </row>
    <row r="24" spans="1:2">
      <c r="A24" s="764" t="s">
        <v>1356</v>
      </c>
      <c r="B24" s="2"/>
    </row>
    <row r="25" spans="1:2" ht="94.5" customHeight="1">
      <c r="A25" s="1076" t="s">
        <v>1538</v>
      </c>
      <c r="B25" s="2"/>
    </row>
    <row r="26" spans="1:2">
      <c r="A26" s="12"/>
      <c r="B26" s="2"/>
    </row>
    <row r="27" spans="1:2">
      <c r="A27" s="560" t="s">
        <v>671</v>
      </c>
      <c r="B27" s="2"/>
    </row>
    <row r="28" spans="1:2" ht="25.5" customHeight="1">
      <c r="A28" s="24" t="s">
        <v>1352</v>
      </c>
      <c r="B28" s="2"/>
    </row>
    <row r="29" spans="1:2">
      <c r="A29" s="12"/>
      <c r="B29" s="2"/>
    </row>
    <row r="30" spans="1:2">
      <c r="A30" s="560" t="s">
        <v>670</v>
      </c>
      <c r="B30" s="2"/>
    </row>
    <row r="31" spans="1:2" ht="15.75" customHeight="1">
      <c r="A31" s="24" t="s">
        <v>1083</v>
      </c>
      <c r="B31" s="2"/>
    </row>
    <row r="32" spans="1:2" ht="10.5" customHeight="1">
      <c r="A32" s="560"/>
      <c r="B32" s="2"/>
    </row>
    <row r="33" spans="1:2" ht="38.25" customHeight="1">
      <c r="A33" s="24" t="s">
        <v>1132</v>
      </c>
      <c r="B33" s="2"/>
    </row>
    <row r="34" spans="1:2" ht="10.5" customHeight="1">
      <c r="A34" s="24"/>
      <c r="B34" s="2"/>
    </row>
    <row r="35" spans="1:2">
      <c r="A35" s="12" t="s">
        <v>1084</v>
      </c>
      <c r="B35" s="2"/>
    </row>
    <row r="36" spans="1:2" ht="13.5" customHeight="1">
      <c r="A36" s="12"/>
      <c r="B36" s="2"/>
    </row>
    <row r="37" spans="1:2">
      <c r="A37" s="764" t="s">
        <v>1178</v>
      </c>
      <c r="B37" s="2"/>
    </row>
    <row r="38" spans="1:2" ht="66" customHeight="1">
      <c r="A38" s="24" t="s">
        <v>1483</v>
      </c>
      <c r="B38" s="2"/>
    </row>
    <row r="39" spans="1:2" ht="20.25" customHeight="1">
      <c r="A39" s="24"/>
      <c r="B39" s="2"/>
    </row>
    <row r="40" spans="1:2">
      <c r="A40" s="560" t="s">
        <v>1490</v>
      </c>
      <c r="B40" s="2"/>
    </row>
    <row r="41" spans="1:2" ht="18" customHeight="1">
      <c r="A41" s="24" t="s">
        <v>1494</v>
      </c>
      <c r="B41" s="2"/>
    </row>
    <row r="42" spans="1:2" ht="15" customHeight="1">
      <c r="A42" s="24"/>
      <c r="B42" s="2"/>
    </row>
    <row r="43" spans="1:2" s="20" customFormat="1" ht="24" customHeight="1">
      <c r="A43" s="11"/>
    </row>
    <row r="44" spans="1:2" hidden="1">
      <c r="A44" s="245" t="s">
        <v>1203</v>
      </c>
    </row>
  </sheetData>
  <sheetProtection sheet="1" objects="1" scenarios="1" selectLockedCells="1"/>
  <pageMargins left="0.7" right="0.7" top="0.75" bottom="0.75" header="0.3" footer="0.3"/>
  <pageSetup paperSize="9" scale="64"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9"/>
  <dimension ref="A1:U45"/>
  <sheetViews>
    <sheetView topLeftCell="D17" zoomScaleNormal="100" workbookViewId="0">
      <selection activeCell="A45" sqref="A45:U45"/>
    </sheetView>
  </sheetViews>
  <sheetFormatPr defaultColWidth="0" defaultRowHeight="11.25" zeroHeight="1"/>
  <cols>
    <col min="1" max="1" width="2.28515625" style="12" customWidth="1"/>
    <col min="2" max="2" width="6.140625" style="12" customWidth="1"/>
    <col min="3" max="3" width="22.28515625" style="12" customWidth="1"/>
    <col min="4" max="20" width="12.7109375" style="12" customWidth="1"/>
    <col min="21" max="21" width="2.7109375" style="12" customWidth="1"/>
    <col min="22" max="16384" width="9.140625" style="12" hidden="1"/>
  </cols>
  <sheetData>
    <row r="1" spans="1:21" s="242" customFormat="1" ht="15.75">
      <c r="A1" s="223"/>
      <c r="B1" s="19" t="s">
        <v>726</v>
      </c>
      <c r="C1" s="19"/>
      <c r="D1" s="31"/>
      <c r="E1" s="19"/>
      <c r="F1" s="31"/>
      <c r="G1" s="19"/>
      <c r="H1" s="19"/>
      <c r="I1" s="19"/>
      <c r="J1" s="31"/>
      <c r="K1" s="19"/>
      <c r="L1" s="19"/>
      <c r="M1" s="19"/>
      <c r="N1" s="31"/>
      <c r="O1" s="19"/>
      <c r="P1" s="19"/>
      <c r="Q1" s="31"/>
      <c r="R1" s="31"/>
      <c r="S1" s="31"/>
      <c r="T1" s="31" t="s">
        <v>899</v>
      </c>
      <c r="U1" s="223"/>
    </row>
    <row r="2" spans="1:21" s="21" customFormat="1" ht="15">
      <c r="B2" s="2"/>
      <c r="C2" s="2"/>
      <c r="D2" s="2"/>
      <c r="E2" s="2"/>
      <c r="F2" s="2"/>
      <c r="G2" s="2"/>
      <c r="H2" s="2"/>
      <c r="I2" s="2"/>
      <c r="J2" s="2"/>
      <c r="K2" s="2"/>
      <c r="L2" s="2"/>
      <c r="M2" s="2"/>
      <c r="N2" s="2"/>
      <c r="O2" s="2"/>
      <c r="P2" s="2"/>
      <c r="Q2" s="2"/>
      <c r="R2" s="2"/>
      <c r="S2" s="2"/>
      <c r="T2" s="2"/>
    </row>
    <row r="3" spans="1:21" s="243" customFormat="1" ht="15.75">
      <c r="B3" s="73" t="s">
        <v>1168</v>
      </c>
      <c r="C3" s="73"/>
      <c r="D3" s="74"/>
      <c r="E3" s="74"/>
      <c r="F3" s="74"/>
      <c r="G3" s="74"/>
      <c r="H3" s="74"/>
      <c r="I3" s="74"/>
      <c r="J3" s="74"/>
      <c r="K3" s="74"/>
      <c r="L3" s="74"/>
      <c r="M3" s="74"/>
      <c r="N3" s="74"/>
      <c r="O3" s="74"/>
      <c r="P3" s="74"/>
      <c r="Q3" s="74"/>
    </row>
    <row r="4" spans="1:21" s="21" customFormat="1" ht="15.75" thickBot="1">
      <c r="B4" s="2"/>
      <c r="C4" s="2"/>
      <c r="D4" s="2"/>
      <c r="E4" s="2"/>
      <c r="F4" s="2"/>
      <c r="G4" s="2"/>
      <c r="H4" s="2"/>
      <c r="I4" s="2"/>
      <c r="J4" s="2"/>
      <c r="K4" s="2"/>
      <c r="L4" s="2"/>
      <c r="M4" s="2"/>
      <c r="N4" s="2"/>
      <c r="O4" s="2"/>
      <c r="P4" s="2"/>
      <c r="Q4" s="2"/>
      <c r="R4" s="2"/>
      <c r="S4" s="2"/>
      <c r="T4" s="2"/>
    </row>
    <row r="5" spans="1:21" ht="15.75" customHeight="1" thickBot="1">
      <c r="B5" s="1305">
        <v>45107</v>
      </c>
      <c r="C5" s="1306"/>
      <c r="D5" s="314" t="s">
        <v>3</v>
      </c>
      <c r="E5" s="314" t="s">
        <v>4</v>
      </c>
      <c r="F5" s="314" t="s">
        <v>5</v>
      </c>
      <c r="G5" s="314" t="s">
        <v>130</v>
      </c>
      <c r="H5" s="314" t="s">
        <v>127</v>
      </c>
      <c r="I5" s="314" t="s">
        <v>128</v>
      </c>
      <c r="J5" s="314" t="s">
        <v>129</v>
      </c>
      <c r="K5" s="314" t="s">
        <v>421</v>
      </c>
      <c r="L5" s="314" t="s">
        <v>731</v>
      </c>
      <c r="M5" s="314" t="s">
        <v>732</v>
      </c>
      <c r="N5" s="314" t="s">
        <v>733</v>
      </c>
      <c r="O5" s="314" t="s">
        <v>734</v>
      </c>
      <c r="P5" s="314" t="s">
        <v>735</v>
      </c>
      <c r="Q5" s="314" t="s">
        <v>736</v>
      </c>
      <c r="R5" s="314" t="s">
        <v>737</v>
      </c>
      <c r="S5" s="314" t="s">
        <v>885</v>
      </c>
      <c r="T5" s="314" t="s">
        <v>886</v>
      </c>
    </row>
    <row r="6" spans="1:21" s="17" customFormat="1" ht="12" thickBot="1">
      <c r="B6" s="1307"/>
      <c r="C6" s="1308"/>
      <c r="D6" s="1313" t="s">
        <v>592</v>
      </c>
      <c r="E6" s="1312"/>
      <c r="F6" s="1312"/>
      <c r="G6" s="1312"/>
      <c r="H6" s="1312"/>
      <c r="I6" s="1312" t="s">
        <v>593</v>
      </c>
      <c r="J6" s="1312"/>
      <c r="K6" s="1312"/>
      <c r="L6" s="1312"/>
      <c r="M6" s="1312" t="s">
        <v>594</v>
      </c>
      <c r="N6" s="1312"/>
      <c r="O6" s="1312"/>
      <c r="P6" s="1312"/>
      <c r="Q6" s="1312" t="s">
        <v>595</v>
      </c>
      <c r="R6" s="1312"/>
      <c r="S6" s="1312"/>
      <c r="T6" s="1312"/>
    </row>
    <row r="7" spans="1:21" s="329" customFormat="1" ht="32.25" thickBot="1">
      <c r="B7" s="1307"/>
      <c r="C7" s="1308"/>
      <c r="D7" s="330" t="s">
        <v>596</v>
      </c>
      <c r="E7" s="330" t="s">
        <v>597</v>
      </c>
      <c r="F7" s="330" t="s">
        <v>598</v>
      </c>
      <c r="G7" s="330" t="s">
        <v>599</v>
      </c>
      <c r="H7" s="330" t="s">
        <v>600</v>
      </c>
      <c r="I7" s="330" t="s">
        <v>601</v>
      </c>
      <c r="J7" s="330" t="s">
        <v>602</v>
      </c>
      <c r="K7" s="330" t="s">
        <v>603</v>
      </c>
      <c r="L7" s="331" t="s">
        <v>600</v>
      </c>
      <c r="M7" s="330" t="s">
        <v>601</v>
      </c>
      <c r="N7" s="330" t="s">
        <v>602</v>
      </c>
      <c r="O7" s="330" t="s">
        <v>603</v>
      </c>
      <c r="P7" s="331" t="s">
        <v>1127</v>
      </c>
      <c r="Q7" s="330" t="s">
        <v>601</v>
      </c>
      <c r="R7" s="330" t="s">
        <v>602</v>
      </c>
      <c r="S7" s="330" t="s">
        <v>603</v>
      </c>
      <c r="T7" s="331" t="s">
        <v>1127</v>
      </c>
    </row>
    <row r="8" spans="1:21" ht="12" thickBot="1">
      <c r="B8" s="1307"/>
      <c r="C8" s="1308"/>
      <c r="D8" s="114" t="s">
        <v>36</v>
      </c>
      <c r="E8" s="114" t="s">
        <v>36</v>
      </c>
      <c r="F8" s="114" t="s">
        <v>36</v>
      </c>
      <c r="G8" s="114" t="s">
        <v>36</v>
      </c>
      <c r="H8" s="114" t="s">
        <v>36</v>
      </c>
      <c r="I8" s="114" t="s">
        <v>36</v>
      </c>
      <c r="J8" s="114" t="s">
        <v>36</v>
      </c>
      <c r="K8" s="114" t="s">
        <v>36</v>
      </c>
      <c r="L8" s="114" t="s">
        <v>36</v>
      </c>
      <c r="M8" s="114" t="s">
        <v>36</v>
      </c>
      <c r="N8" s="114" t="s">
        <v>36</v>
      </c>
      <c r="O8" s="114" t="s">
        <v>36</v>
      </c>
      <c r="P8" s="114" t="s">
        <v>36</v>
      </c>
      <c r="Q8" s="114" t="s">
        <v>36</v>
      </c>
      <c r="R8" s="114" t="s">
        <v>36</v>
      </c>
      <c r="S8" s="114" t="s">
        <v>36</v>
      </c>
      <c r="T8" s="114" t="s">
        <v>36</v>
      </c>
    </row>
    <row r="9" spans="1:21" s="17" customFormat="1" ht="12" thickBot="1">
      <c r="B9" s="332">
        <v>1</v>
      </c>
      <c r="C9" s="333" t="s">
        <v>227</v>
      </c>
      <c r="D9" s="318">
        <f>'[1]EU SEC3'!D9</f>
        <v>0</v>
      </c>
      <c r="E9" s="318">
        <f>'[1]EU SEC3'!E9</f>
        <v>0</v>
      </c>
      <c r="F9" s="318">
        <f>'[1]EU SEC3'!F9</f>
        <v>0</v>
      </c>
      <c r="G9" s="318">
        <f>'[1]EU SEC3'!G9</f>
        <v>9</v>
      </c>
      <c r="H9" s="318">
        <f>'[1]EU SEC3'!H9</f>
        <v>0</v>
      </c>
      <c r="I9" s="318">
        <f>'[1]EU SEC3'!I9</f>
        <v>0</v>
      </c>
      <c r="J9" s="318">
        <f>'[1]EU SEC3'!J9</f>
        <v>0</v>
      </c>
      <c r="K9" s="318">
        <f>'[1]EU SEC3'!K9</f>
        <v>9</v>
      </c>
      <c r="L9" s="318">
        <f>'[1]EU SEC3'!L9</f>
        <v>0</v>
      </c>
      <c r="M9" s="318">
        <f>'[1]EU SEC3'!M9</f>
        <v>0</v>
      </c>
      <c r="N9" s="318">
        <f>'[1]EU SEC3'!N9</f>
        <v>0</v>
      </c>
      <c r="O9" s="318">
        <f>'[1]EU SEC3'!O9</f>
        <v>9</v>
      </c>
      <c r="P9" s="318">
        <f>'[1]EU SEC3'!P9</f>
        <v>0</v>
      </c>
      <c r="Q9" s="318">
        <f>'[1]EU SEC3'!Q9</f>
        <v>0</v>
      </c>
      <c r="R9" s="318">
        <f>'[1]EU SEC3'!R9</f>
        <v>0</v>
      </c>
      <c r="S9" s="318">
        <f>'[1]EU SEC3'!S9</f>
        <v>1</v>
      </c>
      <c r="T9" s="318">
        <f>'[1]EU SEC3'!T9</f>
        <v>0</v>
      </c>
    </row>
    <row r="10" spans="1:21" ht="12" thickBot="1">
      <c r="B10" s="325">
        <v>2</v>
      </c>
      <c r="C10" s="334" t="s">
        <v>604</v>
      </c>
      <c r="D10" s="228">
        <f>'[1]EU SEC3'!D10</f>
        <v>0</v>
      </c>
      <c r="E10" s="228">
        <f>'[1]EU SEC3'!E10</f>
        <v>0</v>
      </c>
      <c r="F10" s="228">
        <f>'[1]EU SEC3'!F10</f>
        <v>0</v>
      </c>
      <c r="G10" s="228">
        <f>'[1]EU SEC3'!G10</f>
        <v>9</v>
      </c>
      <c r="H10" s="228">
        <f>'[1]EU SEC3'!H10</f>
        <v>0</v>
      </c>
      <c r="I10" s="228">
        <f>'[1]EU SEC3'!I10</f>
        <v>0</v>
      </c>
      <c r="J10" s="228">
        <f>'[1]EU SEC3'!J10</f>
        <v>0</v>
      </c>
      <c r="K10" s="228">
        <f>'[1]EU SEC3'!K10</f>
        <v>9</v>
      </c>
      <c r="L10" s="228">
        <f>'[1]EU SEC3'!L10</f>
        <v>0</v>
      </c>
      <c r="M10" s="228">
        <f>'[1]EU SEC3'!M10</f>
        <v>0</v>
      </c>
      <c r="N10" s="228">
        <f>'[1]EU SEC3'!N10</f>
        <v>0</v>
      </c>
      <c r="O10" s="228">
        <f>'[1]EU SEC3'!O10</f>
        <v>9</v>
      </c>
      <c r="P10" s="228">
        <f>'[1]EU SEC3'!P10</f>
        <v>0</v>
      </c>
      <c r="Q10" s="228">
        <f>'[1]EU SEC3'!Q10</f>
        <v>0</v>
      </c>
      <c r="R10" s="228">
        <f>'[1]EU SEC3'!R10</f>
        <v>0</v>
      </c>
      <c r="S10" s="228">
        <f>'[1]EU SEC3'!S10</f>
        <v>1</v>
      </c>
      <c r="T10" s="228">
        <f>'[1]EU SEC3'!T10</f>
        <v>0</v>
      </c>
    </row>
    <row r="11" spans="1:21" ht="12" thickBot="1">
      <c r="B11" s="325">
        <v>3</v>
      </c>
      <c r="C11" s="334" t="s">
        <v>605</v>
      </c>
      <c r="D11" s="228">
        <f>'[1]EU SEC3'!D11</f>
        <v>0</v>
      </c>
      <c r="E11" s="228">
        <f>'[1]EU SEC3'!E11</f>
        <v>0</v>
      </c>
      <c r="F11" s="228">
        <f>'[1]EU SEC3'!F11</f>
        <v>0</v>
      </c>
      <c r="G11" s="228">
        <f>'[1]EU SEC3'!G11</f>
        <v>9</v>
      </c>
      <c r="H11" s="228">
        <f>'[1]EU SEC3'!H11</f>
        <v>0</v>
      </c>
      <c r="I11" s="228">
        <f>'[1]EU SEC3'!I11</f>
        <v>0</v>
      </c>
      <c r="J11" s="228">
        <f>'[1]EU SEC3'!J11</f>
        <v>0</v>
      </c>
      <c r="K11" s="228">
        <f>'[1]EU SEC3'!K11</f>
        <v>9</v>
      </c>
      <c r="L11" s="228">
        <f>'[1]EU SEC3'!L11</f>
        <v>0</v>
      </c>
      <c r="M11" s="228">
        <f>'[1]EU SEC3'!M11</f>
        <v>0</v>
      </c>
      <c r="N11" s="228">
        <f>'[1]EU SEC3'!N11</f>
        <v>0</v>
      </c>
      <c r="O11" s="228">
        <f>'[1]EU SEC3'!O11</f>
        <v>9</v>
      </c>
      <c r="P11" s="228">
        <f>'[1]EU SEC3'!P11</f>
        <v>0</v>
      </c>
      <c r="Q11" s="228">
        <f>'[1]EU SEC3'!Q11</f>
        <v>0</v>
      </c>
      <c r="R11" s="228">
        <f>'[1]EU SEC3'!R11</f>
        <v>0</v>
      </c>
      <c r="S11" s="228">
        <f>'[1]EU SEC3'!S11</f>
        <v>1</v>
      </c>
      <c r="T11" s="228">
        <f>'[1]EU SEC3'!T11</f>
        <v>0</v>
      </c>
    </row>
    <row r="12" spans="1:21" ht="12" thickBot="1">
      <c r="B12" s="325">
        <v>4</v>
      </c>
      <c r="C12" s="334" t="s">
        <v>606</v>
      </c>
      <c r="D12" s="228">
        <f>'[1]EU SEC3'!D12</f>
        <v>0</v>
      </c>
      <c r="E12" s="228">
        <f>'[1]EU SEC3'!E12</f>
        <v>0</v>
      </c>
      <c r="F12" s="228">
        <f>'[1]EU SEC3'!F12</f>
        <v>0</v>
      </c>
      <c r="G12" s="228">
        <f>'[1]EU SEC3'!G12</f>
        <v>0</v>
      </c>
      <c r="H12" s="228">
        <f>'[1]EU SEC3'!H12</f>
        <v>0</v>
      </c>
      <c r="I12" s="228">
        <f>'[1]EU SEC3'!I12</f>
        <v>0</v>
      </c>
      <c r="J12" s="228">
        <f>'[1]EU SEC3'!J12</f>
        <v>0</v>
      </c>
      <c r="K12" s="228">
        <f>'[1]EU SEC3'!K12</f>
        <v>0</v>
      </c>
      <c r="L12" s="228">
        <f>'[1]EU SEC3'!L12</f>
        <v>0</v>
      </c>
      <c r="M12" s="228">
        <f>'[1]EU SEC3'!M12</f>
        <v>0</v>
      </c>
      <c r="N12" s="228">
        <f>'[1]EU SEC3'!N12</f>
        <v>0</v>
      </c>
      <c r="O12" s="228">
        <f>'[1]EU SEC3'!O12</f>
        <v>0</v>
      </c>
      <c r="P12" s="228">
        <f>'[1]EU SEC3'!P12</f>
        <v>0</v>
      </c>
      <c r="Q12" s="228">
        <f>'[1]EU SEC3'!Q12</f>
        <v>0</v>
      </c>
      <c r="R12" s="228">
        <f>'[1]EU SEC3'!R12</f>
        <v>0</v>
      </c>
      <c r="S12" s="228">
        <f>'[1]EU SEC3'!S12</f>
        <v>0</v>
      </c>
      <c r="T12" s="228">
        <f>'[1]EU SEC3'!T12</f>
        <v>0</v>
      </c>
    </row>
    <row r="13" spans="1:21" ht="12" thickBot="1">
      <c r="B13" s="325">
        <v>5</v>
      </c>
      <c r="C13" s="335" t="s">
        <v>607</v>
      </c>
      <c r="D13" s="228">
        <f>'[1]EU SEC3'!D13</f>
        <v>0</v>
      </c>
      <c r="E13" s="228">
        <f>'[1]EU SEC3'!E13</f>
        <v>0</v>
      </c>
      <c r="F13" s="228">
        <f>'[1]EU SEC3'!F13</f>
        <v>0</v>
      </c>
      <c r="G13" s="228">
        <f>'[1]EU SEC3'!G13</f>
        <v>0</v>
      </c>
      <c r="H13" s="228">
        <f>'[1]EU SEC3'!H13</f>
        <v>0</v>
      </c>
      <c r="I13" s="228">
        <f>'[1]EU SEC3'!I13</f>
        <v>0</v>
      </c>
      <c r="J13" s="228">
        <f>'[1]EU SEC3'!J13</f>
        <v>0</v>
      </c>
      <c r="K13" s="228">
        <f>'[1]EU SEC3'!K13</f>
        <v>0</v>
      </c>
      <c r="L13" s="228">
        <f>'[1]EU SEC3'!L13</f>
        <v>0</v>
      </c>
      <c r="M13" s="228">
        <f>'[1]EU SEC3'!M13</f>
        <v>0</v>
      </c>
      <c r="N13" s="228">
        <f>'[1]EU SEC3'!N13</f>
        <v>0</v>
      </c>
      <c r="O13" s="228">
        <f>'[1]EU SEC3'!O13</f>
        <v>0</v>
      </c>
      <c r="P13" s="228">
        <f>'[1]EU SEC3'!P13</f>
        <v>0</v>
      </c>
      <c r="Q13" s="228">
        <f>'[1]EU SEC3'!Q13</f>
        <v>0</v>
      </c>
      <c r="R13" s="228">
        <f>'[1]EU SEC3'!R13</f>
        <v>0</v>
      </c>
      <c r="S13" s="228">
        <f>'[1]EU SEC3'!S13</f>
        <v>0</v>
      </c>
      <c r="T13" s="228">
        <f>'[1]EU SEC3'!T13</f>
        <v>0</v>
      </c>
    </row>
    <row r="14" spans="1:21" ht="12" thickBot="1">
      <c r="B14" s="325">
        <v>6</v>
      </c>
      <c r="C14" s="334" t="s">
        <v>608</v>
      </c>
      <c r="D14" s="228">
        <f>'[1]EU SEC3'!D14</f>
        <v>0</v>
      </c>
      <c r="E14" s="228">
        <f>'[1]EU SEC3'!E14</f>
        <v>0</v>
      </c>
      <c r="F14" s="228">
        <f>'[1]EU SEC3'!F14</f>
        <v>0</v>
      </c>
      <c r="G14" s="228">
        <f>'[1]EU SEC3'!G14</f>
        <v>9</v>
      </c>
      <c r="H14" s="228">
        <f>'[1]EU SEC3'!H14</f>
        <v>0</v>
      </c>
      <c r="I14" s="228">
        <f>'[1]EU SEC3'!I14</f>
        <v>0</v>
      </c>
      <c r="J14" s="228">
        <f>'[1]EU SEC3'!J14</f>
        <v>0</v>
      </c>
      <c r="K14" s="228">
        <f>'[1]EU SEC3'!K14</f>
        <v>9</v>
      </c>
      <c r="L14" s="228">
        <f>'[1]EU SEC3'!L14</f>
        <v>0</v>
      </c>
      <c r="M14" s="228">
        <f>'[1]EU SEC3'!M14</f>
        <v>0</v>
      </c>
      <c r="N14" s="228">
        <f>'[1]EU SEC3'!N14</f>
        <v>0</v>
      </c>
      <c r="O14" s="228">
        <f>'[1]EU SEC3'!O14</f>
        <v>9</v>
      </c>
      <c r="P14" s="228">
        <f>'[1]EU SEC3'!P14</f>
        <v>0</v>
      </c>
      <c r="Q14" s="228">
        <f>'[1]EU SEC3'!Q14</f>
        <v>0</v>
      </c>
      <c r="R14" s="228">
        <f>'[1]EU SEC3'!R14</f>
        <v>0</v>
      </c>
      <c r="S14" s="228">
        <f>'[1]EU SEC3'!S14</f>
        <v>1</v>
      </c>
      <c r="T14" s="228">
        <f>'[1]EU SEC3'!T14</f>
        <v>0</v>
      </c>
    </row>
    <row r="15" spans="1:21" ht="12" thickBot="1">
      <c r="B15" s="325">
        <v>7</v>
      </c>
      <c r="C15" s="335" t="s">
        <v>607</v>
      </c>
      <c r="D15" s="228">
        <f>'[1]EU SEC3'!D15</f>
        <v>0</v>
      </c>
      <c r="E15" s="228">
        <f>'[1]EU SEC3'!E15</f>
        <v>0</v>
      </c>
      <c r="F15" s="228">
        <f>'[1]EU SEC3'!F15</f>
        <v>0</v>
      </c>
      <c r="G15" s="228">
        <f>'[1]EU SEC3'!G15</f>
        <v>0</v>
      </c>
      <c r="H15" s="228">
        <f>'[1]EU SEC3'!H15</f>
        <v>0</v>
      </c>
      <c r="I15" s="228">
        <f>'[1]EU SEC3'!I15</f>
        <v>0</v>
      </c>
      <c r="J15" s="228">
        <f>'[1]EU SEC3'!J15</f>
        <v>0</v>
      </c>
      <c r="K15" s="228">
        <f>'[1]EU SEC3'!K15</f>
        <v>0</v>
      </c>
      <c r="L15" s="228">
        <f>'[1]EU SEC3'!L15</f>
        <v>0</v>
      </c>
      <c r="M15" s="228">
        <f>'[1]EU SEC3'!M15</f>
        <v>0</v>
      </c>
      <c r="N15" s="228">
        <f>'[1]EU SEC3'!N15</f>
        <v>0</v>
      </c>
      <c r="O15" s="228">
        <f>'[1]EU SEC3'!O15</f>
        <v>0</v>
      </c>
      <c r="P15" s="228">
        <f>'[1]EU SEC3'!P15</f>
        <v>0</v>
      </c>
      <c r="Q15" s="228">
        <f>'[1]EU SEC3'!Q15</f>
        <v>0</v>
      </c>
      <c r="R15" s="228">
        <f>'[1]EU SEC3'!R15</f>
        <v>0</v>
      </c>
      <c r="S15" s="228">
        <f>'[1]EU SEC3'!S15</f>
        <v>0</v>
      </c>
      <c r="T15" s="228">
        <f>'[1]EU SEC3'!T15</f>
        <v>0</v>
      </c>
    </row>
    <row r="16" spans="1:21" ht="12" thickBot="1">
      <c r="B16" s="325">
        <v>8</v>
      </c>
      <c r="C16" s="334" t="s">
        <v>609</v>
      </c>
      <c r="D16" s="228">
        <f>'[1]EU SEC3'!D16</f>
        <v>0</v>
      </c>
      <c r="E16" s="228">
        <f>'[1]EU SEC3'!E16</f>
        <v>0</v>
      </c>
      <c r="F16" s="228">
        <f>'[1]EU SEC3'!F16</f>
        <v>0</v>
      </c>
      <c r="G16" s="228">
        <f>'[1]EU SEC3'!G16</f>
        <v>0</v>
      </c>
      <c r="H16" s="228">
        <f>'[1]EU SEC3'!H16</f>
        <v>0</v>
      </c>
      <c r="I16" s="228">
        <f>'[1]EU SEC3'!I16</f>
        <v>0</v>
      </c>
      <c r="J16" s="228">
        <f>'[1]EU SEC3'!J16</f>
        <v>0</v>
      </c>
      <c r="K16" s="228">
        <f>'[1]EU SEC3'!K16</f>
        <v>0</v>
      </c>
      <c r="L16" s="228">
        <f>'[1]EU SEC3'!L16</f>
        <v>0</v>
      </c>
      <c r="M16" s="228">
        <f>'[1]EU SEC3'!M16</f>
        <v>0</v>
      </c>
      <c r="N16" s="228">
        <f>'[1]EU SEC3'!N16</f>
        <v>0</v>
      </c>
      <c r="O16" s="228">
        <f>'[1]EU SEC3'!O16</f>
        <v>0</v>
      </c>
      <c r="P16" s="228">
        <f>'[1]EU SEC3'!P16</f>
        <v>0</v>
      </c>
      <c r="Q16" s="228">
        <f>'[1]EU SEC3'!Q16</f>
        <v>0</v>
      </c>
      <c r="R16" s="228">
        <f>'[1]EU SEC3'!R16</f>
        <v>0</v>
      </c>
      <c r="S16" s="228">
        <f>'[1]EU SEC3'!S16</f>
        <v>0</v>
      </c>
      <c r="T16" s="228">
        <f>'[1]EU SEC3'!T16</f>
        <v>0</v>
      </c>
    </row>
    <row r="17" spans="2:20" ht="12" thickBot="1">
      <c r="B17" s="325">
        <v>9</v>
      </c>
      <c r="C17" s="334" t="s">
        <v>610</v>
      </c>
      <c r="D17" s="228">
        <f>'[1]EU SEC3'!D17</f>
        <v>0</v>
      </c>
      <c r="E17" s="228">
        <f>'[1]EU SEC3'!E17</f>
        <v>0</v>
      </c>
      <c r="F17" s="228">
        <f>'[1]EU SEC3'!F17</f>
        <v>0</v>
      </c>
      <c r="G17" s="228">
        <f>'[1]EU SEC3'!G17</f>
        <v>0</v>
      </c>
      <c r="H17" s="228">
        <f>'[1]EU SEC3'!H17</f>
        <v>0</v>
      </c>
      <c r="I17" s="228">
        <f>'[1]EU SEC3'!I17</f>
        <v>0</v>
      </c>
      <c r="J17" s="228">
        <f>'[1]EU SEC3'!J17</f>
        <v>0</v>
      </c>
      <c r="K17" s="228">
        <f>'[1]EU SEC3'!K17</f>
        <v>0</v>
      </c>
      <c r="L17" s="228">
        <f>'[1]EU SEC3'!L17</f>
        <v>0</v>
      </c>
      <c r="M17" s="228">
        <f>'[1]EU SEC3'!M17</f>
        <v>0</v>
      </c>
      <c r="N17" s="228">
        <f>'[1]EU SEC3'!N17</f>
        <v>0</v>
      </c>
      <c r="O17" s="228">
        <f>'[1]EU SEC3'!O17</f>
        <v>0</v>
      </c>
      <c r="P17" s="228">
        <f>'[1]EU SEC3'!P17</f>
        <v>0</v>
      </c>
      <c r="Q17" s="228">
        <f>'[1]EU SEC3'!Q17</f>
        <v>0</v>
      </c>
      <c r="R17" s="228">
        <f>'[1]EU SEC3'!R17</f>
        <v>0</v>
      </c>
      <c r="S17" s="228">
        <f>'[1]EU SEC3'!S17</f>
        <v>0</v>
      </c>
      <c r="T17" s="228">
        <f>'[1]EU SEC3'!T17</f>
        <v>0</v>
      </c>
    </row>
    <row r="18" spans="2:20" ht="12" thickBot="1">
      <c r="B18" s="325">
        <v>10</v>
      </c>
      <c r="C18" s="334" t="s">
        <v>605</v>
      </c>
      <c r="D18" s="228">
        <f>'[1]EU SEC3'!D18</f>
        <v>0</v>
      </c>
      <c r="E18" s="228">
        <f>'[1]EU SEC3'!E18</f>
        <v>0</v>
      </c>
      <c r="F18" s="228">
        <f>'[1]EU SEC3'!F18</f>
        <v>0</v>
      </c>
      <c r="G18" s="228">
        <f>'[1]EU SEC3'!G18</f>
        <v>0</v>
      </c>
      <c r="H18" s="228">
        <f>'[1]EU SEC3'!H18</f>
        <v>0</v>
      </c>
      <c r="I18" s="228">
        <f>'[1]EU SEC3'!I18</f>
        <v>0</v>
      </c>
      <c r="J18" s="228">
        <f>'[1]EU SEC3'!J18</f>
        <v>0</v>
      </c>
      <c r="K18" s="228">
        <f>'[1]EU SEC3'!K18</f>
        <v>0</v>
      </c>
      <c r="L18" s="228">
        <f>'[1]EU SEC3'!L18</f>
        <v>0</v>
      </c>
      <c r="M18" s="228">
        <f>'[1]EU SEC3'!M18</f>
        <v>0</v>
      </c>
      <c r="N18" s="228">
        <f>'[1]EU SEC3'!N18</f>
        <v>0</v>
      </c>
      <c r="O18" s="228">
        <f>'[1]EU SEC3'!O18</f>
        <v>0</v>
      </c>
      <c r="P18" s="228">
        <f>'[1]EU SEC3'!P18</f>
        <v>0</v>
      </c>
      <c r="Q18" s="228">
        <f>'[1]EU SEC3'!Q18</f>
        <v>0</v>
      </c>
      <c r="R18" s="228">
        <f>'[1]EU SEC3'!R18</f>
        <v>0</v>
      </c>
      <c r="S18" s="228">
        <f>'[1]EU SEC3'!S18</f>
        <v>0</v>
      </c>
      <c r="T18" s="228">
        <f>'[1]EU SEC3'!T18</f>
        <v>0</v>
      </c>
    </row>
    <row r="19" spans="2:20" ht="12" thickBot="1">
      <c r="B19" s="325">
        <v>11</v>
      </c>
      <c r="C19" s="334" t="s">
        <v>611</v>
      </c>
      <c r="D19" s="228">
        <f>'[1]EU SEC3'!D19</f>
        <v>0</v>
      </c>
      <c r="E19" s="228">
        <f>'[1]EU SEC3'!E19</f>
        <v>0</v>
      </c>
      <c r="F19" s="228">
        <f>'[1]EU SEC3'!F19</f>
        <v>0</v>
      </c>
      <c r="G19" s="228">
        <f>'[1]EU SEC3'!G19</f>
        <v>0</v>
      </c>
      <c r="H19" s="228">
        <f>'[1]EU SEC3'!H19</f>
        <v>0</v>
      </c>
      <c r="I19" s="228">
        <f>'[1]EU SEC3'!I19</f>
        <v>0</v>
      </c>
      <c r="J19" s="228">
        <f>'[1]EU SEC3'!J19</f>
        <v>0</v>
      </c>
      <c r="K19" s="228">
        <f>'[1]EU SEC3'!K19</f>
        <v>0</v>
      </c>
      <c r="L19" s="228">
        <f>'[1]EU SEC3'!L19</f>
        <v>0</v>
      </c>
      <c r="M19" s="228">
        <f>'[1]EU SEC3'!M19</f>
        <v>0</v>
      </c>
      <c r="N19" s="228">
        <f>'[1]EU SEC3'!N19</f>
        <v>0</v>
      </c>
      <c r="O19" s="228">
        <f>'[1]EU SEC3'!O19</f>
        <v>0</v>
      </c>
      <c r="P19" s="228">
        <f>'[1]EU SEC3'!P19</f>
        <v>0</v>
      </c>
      <c r="Q19" s="228">
        <f>'[1]EU SEC3'!Q19</f>
        <v>0</v>
      </c>
      <c r="R19" s="228">
        <f>'[1]EU SEC3'!R19</f>
        <v>0</v>
      </c>
      <c r="S19" s="228">
        <f>'[1]EU SEC3'!S19</f>
        <v>0</v>
      </c>
      <c r="T19" s="228">
        <f>'[1]EU SEC3'!T19</f>
        <v>0</v>
      </c>
    </row>
    <row r="20" spans="2:20" ht="12" thickBot="1">
      <c r="B20" s="325">
        <v>12</v>
      </c>
      <c r="C20" s="334" t="s">
        <v>608</v>
      </c>
      <c r="D20" s="228">
        <f>'[1]EU SEC3'!D20</f>
        <v>0</v>
      </c>
      <c r="E20" s="228">
        <f>'[1]EU SEC3'!E20</f>
        <v>0</v>
      </c>
      <c r="F20" s="228">
        <f>'[1]EU SEC3'!F20</f>
        <v>0</v>
      </c>
      <c r="G20" s="228">
        <f>'[1]EU SEC3'!G20</f>
        <v>0</v>
      </c>
      <c r="H20" s="228">
        <f>'[1]EU SEC3'!H20</f>
        <v>0</v>
      </c>
      <c r="I20" s="228">
        <f>'[1]EU SEC3'!I20</f>
        <v>0</v>
      </c>
      <c r="J20" s="228">
        <f>'[1]EU SEC3'!J20</f>
        <v>0</v>
      </c>
      <c r="K20" s="228">
        <f>'[1]EU SEC3'!K20</f>
        <v>0</v>
      </c>
      <c r="L20" s="228">
        <f>'[1]EU SEC3'!L20</f>
        <v>0</v>
      </c>
      <c r="M20" s="228">
        <f>'[1]EU SEC3'!M20</f>
        <v>0</v>
      </c>
      <c r="N20" s="228">
        <f>'[1]EU SEC3'!N20</f>
        <v>0</v>
      </c>
      <c r="O20" s="228">
        <f>'[1]EU SEC3'!O20</f>
        <v>0</v>
      </c>
      <c r="P20" s="228">
        <f>'[1]EU SEC3'!P20</f>
        <v>0</v>
      </c>
      <c r="Q20" s="228">
        <f>'[1]EU SEC3'!Q20</f>
        <v>0</v>
      </c>
      <c r="R20" s="228">
        <f>'[1]EU SEC3'!R20</f>
        <v>0</v>
      </c>
      <c r="S20" s="228">
        <f>'[1]EU SEC3'!S20</f>
        <v>0</v>
      </c>
      <c r="T20" s="228">
        <f>'[1]EU SEC3'!T20</f>
        <v>0</v>
      </c>
    </row>
    <row r="21" spans="2:20" ht="12" thickBot="1">
      <c r="B21" s="325">
        <v>13</v>
      </c>
      <c r="C21" s="334" t="s">
        <v>609</v>
      </c>
      <c r="D21" s="228">
        <f>'[1]EU SEC3'!D21</f>
        <v>0</v>
      </c>
      <c r="E21" s="228">
        <f>'[1]EU SEC3'!E21</f>
        <v>0</v>
      </c>
      <c r="F21" s="228">
        <f>'[1]EU SEC3'!F21</f>
        <v>0</v>
      </c>
      <c r="G21" s="228">
        <f>'[1]EU SEC3'!G21</f>
        <v>0</v>
      </c>
      <c r="H21" s="228">
        <f>'[1]EU SEC3'!H21</f>
        <v>0</v>
      </c>
      <c r="I21" s="228">
        <f>'[1]EU SEC3'!I21</f>
        <v>0</v>
      </c>
      <c r="J21" s="228">
        <f>'[1]EU SEC3'!J21</f>
        <v>0</v>
      </c>
      <c r="K21" s="228">
        <f>'[1]EU SEC3'!K21</f>
        <v>0</v>
      </c>
      <c r="L21" s="228">
        <f>'[1]EU SEC3'!L21</f>
        <v>0</v>
      </c>
      <c r="M21" s="228">
        <f>'[1]EU SEC3'!M21</f>
        <v>0</v>
      </c>
      <c r="N21" s="228">
        <f>'[1]EU SEC3'!N21</f>
        <v>0</v>
      </c>
      <c r="O21" s="228">
        <f>'[1]EU SEC3'!O21</f>
        <v>0</v>
      </c>
      <c r="P21" s="228">
        <f>'[1]EU SEC3'!P21</f>
        <v>0</v>
      </c>
      <c r="Q21" s="228">
        <f>'[1]EU SEC3'!Q21</f>
        <v>0</v>
      </c>
      <c r="R21" s="228">
        <f>'[1]EU SEC3'!R21</f>
        <v>0</v>
      </c>
      <c r="S21" s="228">
        <f>'[1]EU SEC3'!S21</f>
        <v>0</v>
      </c>
      <c r="T21" s="228">
        <f>'[1]EU SEC3'!T21</f>
        <v>0</v>
      </c>
    </row>
    <row r="22" spans="2:20">
      <c r="B22" s="15"/>
      <c r="C22" s="15"/>
      <c r="D22" s="15"/>
      <c r="E22" s="15"/>
      <c r="F22" s="15"/>
      <c r="G22" s="15"/>
      <c r="H22" s="15"/>
      <c r="I22" s="15"/>
      <c r="J22" s="15"/>
      <c r="K22" s="15"/>
      <c r="L22" s="15"/>
      <c r="M22" s="15"/>
      <c r="N22" s="15"/>
      <c r="O22" s="15"/>
      <c r="P22" s="15"/>
      <c r="Q22" s="15"/>
      <c r="R22" s="15"/>
      <c r="S22" s="15"/>
      <c r="T22" s="15"/>
    </row>
    <row r="23" spans="2:20">
      <c r="B23" s="15"/>
      <c r="C23" s="15"/>
      <c r="D23" s="15"/>
      <c r="E23" s="15"/>
      <c r="F23" s="15"/>
      <c r="G23" s="15"/>
      <c r="H23" s="15"/>
      <c r="I23" s="15"/>
      <c r="J23" s="15"/>
      <c r="K23" s="15"/>
      <c r="L23" s="15"/>
      <c r="M23" s="15"/>
      <c r="N23" s="15"/>
      <c r="O23" s="15"/>
      <c r="P23" s="15"/>
      <c r="Q23" s="15"/>
      <c r="R23" s="15"/>
      <c r="S23" s="15"/>
      <c r="T23" s="15"/>
    </row>
    <row r="24" spans="2:20" ht="12" thickBot="1">
      <c r="B24" s="15"/>
      <c r="C24" s="15"/>
      <c r="D24" s="15"/>
      <c r="E24" s="15"/>
      <c r="F24" s="15"/>
      <c r="G24" s="15"/>
      <c r="H24" s="15"/>
      <c r="I24" s="15"/>
      <c r="J24" s="15"/>
      <c r="K24" s="15"/>
      <c r="L24" s="15"/>
      <c r="M24" s="15"/>
      <c r="N24" s="15"/>
      <c r="O24" s="15"/>
      <c r="P24" s="15"/>
      <c r="Q24" s="15"/>
      <c r="R24" s="15"/>
      <c r="S24" s="15"/>
      <c r="T24" s="15"/>
    </row>
    <row r="25" spans="2:20" hidden="1">
      <c r="B25" s="15"/>
      <c r="C25" s="15"/>
      <c r="D25" s="15"/>
      <c r="E25" s="15"/>
      <c r="F25" s="15"/>
      <c r="G25" s="15"/>
      <c r="H25" s="15"/>
      <c r="I25" s="15"/>
      <c r="J25" s="15"/>
      <c r="K25" s="15"/>
      <c r="L25" s="15"/>
      <c r="M25" s="15"/>
      <c r="N25" s="15"/>
      <c r="O25" s="15"/>
      <c r="P25" s="15"/>
      <c r="Q25" s="15"/>
      <c r="R25" s="15"/>
      <c r="S25" s="15"/>
      <c r="T25" s="15"/>
    </row>
    <row r="26" spans="2:20" ht="12" hidden="1" thickBot="1">
      <c r="B26" s="15"/>
      <c r="C26" s="15"/>
      <c r="D26" s="15"/>
      <c r="E26" s="15"/>
      <c r="F26" s="15"/>
      <c r="G26" s="15"/>
      <c r="H26" s="15"/>
      <c r="I26" s="15"/>
      <c r="J26" s="15"/>
      <c r="K26" s="15"/>
      <c r="L26" s="15"/>
      <c r="M26" s="15"/>
      <c r="N26" s="15"/>
      <c r="O26" s="15"/>
      <c r="P26" s="15"/>
      <c r="Q26" s="15"/>
      <c r="R26" s="15"/>
      <c r="S26" s="15"/>
      <c r="T26" s="15"/>
    </row>
    <row r="27" spans="2:20" ht="15.75" customHeight="1" thickBot="1">
      <c r="B27" s="1305">
        <v>44926</v>
      </c>
      <c r="C27" s="1306"/>
      <c r="D27" s="314" t="s">
        <v>3</v>
      </c>
      <c r="E27" s="314" t="s">
        <v>4</v>
      </c>
      <c r="F27" s="314" t="s">
        <v>5</v>
      </c>
      <c r="G27" s="314" t="s">
        <v>130</v>
      </c>
      <c r="H27" s="314" t="s">
        <v>127</v>
      </c>
      <c r="I27" s="314" t="s">
        <v>128</v>
      </c>
      <c r="J27" s="314" t="s">
        <v>129</v>
      </c>
      <c r="K27" s="314" t="s">
        <v>421</v>
      </c>
      <c r="L27" s="314" t="s">
        <v>731</v>
      </c>
      <c r="M27" s="314" t="s">
        <v>732</v>
      </c>
      <c r="N27" s="314" t="s">
        <v>733</v>
      </c>
      <c r="O27" s="314" t="s">
        <v>734</v>
      </c>
      <c r="P27" s="314" t="s">
        <v>735</v>
      </c>
      <c r="Q27" s="314" t="s">
        <v>736</v>
      </c>
      <c r="R27" s="314" t="s">
        <v>737</v>
      </c>
      <c r="S27" s="314" t="s">
        <v>885</v>
      </c>
      <c r="T27" s="314" t="s">
        <v>886</v>
      </c>
    </row>
    <row r="28" spans="2:20" s="17" customFormat="1" ht="12" thickBot="1">
      <c r="B28" s="1307"/>
      <c r="C28" s="1308"/>
      <c r="D28" s="1313" t="s">
        <v>592</v>
      </c>
      <c r="E28" s="1312"/>
      <c r="F28" s="1312"/>
      <c r="G28" s="1312"/>
      <c r="H28" s="1312"/>
      <c r="I28" s="1312" t="s">
        <v>593</v>
      </c>
      <c r="J28" s="1312"/>
      <c r="K28" s="1312"/>
      <c r="L28" s="1312"/>
      <c r="M28" s="1312" t="s">
        <v>594</v>
      </c>
      <c r="N28" s="1312"/>
      <c r="O28" s="1312"/>
      <c r="P28" s="1312"/>
      <c r="Q28" s="1312" t="s">
        <v>595</v>
      </c>
      <c r="R28" s="1312"/>
      <c r="S28" s="1312"/>
      <c r="T28" s="1312"/>
    </row>
    <row r="29" spans="2:20" s="329" customFormat="1" ht="32.25" thickBot="1">
      <c r="B29" s="1307"/>
      <c r="C29" s="1308"/>
      <c r="D29" s="330" t="s">
        <v>596</v>
      </c>
      <c r="E29" s="330" t="s">
        <v>597</v>
      </c>
      <c r="F29" s="330" t="s">
        <v>598</v>
      </c>
      <c r="G29" s="330" t="s">
        <v>599</v>
      </c>
      <c r="H29" s="330" t="s">
        <v>600</v>
      </c>
      <c r="I29" s="330" t="s">
        <v>601</v>
      </c>
      <c r="J29" s="330" t="s">
        <v>602</v>
      </c>
      <c r="K29" s="330" t="s">
        <v>603</v>
      </c>
      <c r="L29" s="331" t="s">
        <v>600</v>
      </c>
      <c r="M29" s="330" t="s">
        <v>601</v>
      </c>
      <c r="N29" s="330" t="s">
        <v>602</v>
      </c>
      <c r="O29" s="330" t="s">
        <v>603</v>
      </c>
      <c r="P29" s="331" t="s">
        <v>1127</v>
      </c>
      <c r="Q29" s="330" t="s">
        <v>601</v>
      </c>
      <c r="R29" s="330" t="s">
        <v>602</v>
      </c>
      <c r="S29" s="330" t="s">
        <v>603</v>
      </c>
      <c r="T29" s="331" t="s">
        <v>1127</v>
      </c>
    </row>
    <row r="30" spans="2:20" ht="12" thickBot="1">
      <c r="B30" s="1307"/>
      <c r="C30" s="1308"/>
      <c r="D30" s="114" t="s">
        <v>36</v>
      </c>
      <c r="E30" s="114" t="s">
        <v>36</v>
      </c>
      <c r="F30" s="114" t="s">
        <v>36</v>
      </c>
      <c r="G30" s="114" t="s">
        <v>36</v>
      </c>
      <c r="H30" s="114" t="s">
        <v>36</v>
      </c>
      <c r="I30" s="114" t="s">
        <v>36</v>
      </c>
      <c r="J30" s="114" t="s">
        <v>36</v>
      </c>
      <c r="K30" s="114" t="s">
        <v>36</v>
      </c>
      <c r="L30" s="114" t="s">
        <v>36</v>
      </c>
      <c r="M30" s="114" t="s">
        <v>36</v>
      </c>
      <c r="N30" s="114" t="s">
        <v>36</v>
      </c>
      <c r="O30" s="114" t="s">
        <v>36</v>
      </c>
      <c r="P30" s="114" t="s">
        <v>36</v>
      </c>
      <c r="Q30" s="114" t="s">
        <v>36</v>
      </c>
      <c r="R30" s="114" t="s">
        <v>36</v>
      </c>
      <c r="S30" s="114" t="s">
        <v>36</v>
      </c>
      <c r="T30" s="114" t="s">
        <v>36</v>
      </c>
    </row>
    <row r="31" spans="2:20" s="17" customFormat="1" ht="12" thickBot="1">
      <c r="B31" s="332">
        <v>1</v>
      </c>
      <c r="C31" s="333" t="s">
        <v>227</v>
      </c>
      <c r="D31" s="228">
        <v>0</v>
      </c>
      <c r="E31" s="228">
        <v>0</v>
      </c>
      <c r="F31" s="228">
        <v>0</v>
      </c>
      <c r="G31" s="318">
        <v>12</v>
      </c>
      <c r="H31" s="228">
        <v>0</v>
      </c>
      <c r="I31" s="228">
        <v>0</v>
      </c>
      <c r="J31" s="228">
        <v>0</v>
      </c>
      <c r="K31" s="869">
        <v>12</v>
      </c>
      <c r="L31" s="228">
        <v>0</v>
      </c>
      <c r="M31" s="228">
        <v>0</v>
      </c>
      <c r="N31" s="228">
        <v>0</v>
      </c>
      <c r="O31" s="869">
        <v>12</v>
      </c>
      <c r="P31" s="228">
        <v>0</v>
      </c>
      <c r="Q31" s="228">
        <v>0</v>
      </c>
      <c r="R31" s="228">
        <v>0</v>
      </c>
      <c r="S31" s="869">
        <v>1</v>
      </c>
      <c r="T31" s="228">
        <v>0</v>
      </c>
    </row>
    <row r="32" spans="2:20" ht="12" thickBot="1">
      <c r="B32" s="325">
        <v>2</v>
      </c>
      <c r="C32" s="334" t="s">
        <v>604</v>
      </c>
      <c r="D32" s="228">
        <v>0</v>
      </c>
      <c r="E32" s="228">
        <v>0</v>
      </c>
      <c r="F32" s="228">
        <v>0</v>
      </c>
      <c r="G32" s="681">
        <v>12</v>
      </c>
      <c r="H32" s="228">
        <v>0</v>
      </c>
      <c r="I32" s="228">
        <v>0</v>
      </c>
      <c r="J32" s="228">
        <v>0</v>
      </c>
      <c r="K32" s="681">
        <v>12</v>
      </c>
      <c r="L32" s="228">
        <v>0</v>
      </c>
      <c r="M32" s="228">
        <v>0</v>
      </c>
      <c r="N32" s="228">
        <v>0</v>
      </c>
      <c r="O32" s="681">
        <v>12</v>
      </c>
      <c r="P32" s="228">
        <v>0</v>
      </c>
      <c r="Q32" s="228">
        <v>0</v>
      </c>
      <c r="R32" s="228">
        <v>0</v>
      </c>
      <c r="S32" s="681">
        <v>1</v>
      </c>
      <c r="T32" s="228">
        <v>0</v>
      </c>
    </row>
    <row r="33" spans="1:21" ht="12" thickBot="1">
      <c r="B33" s="325">
        <v>3</v>
      </c>
      <c r="C33" s="334" t="s">
        <v>605</v>
      </c>
      <c r="D33" s="228">
        <v>0</v>
      </c>
      <c r="E33" s="228">
        <v>0</v>
      </c>
      <c r="F33" s="228">
        <v>0</v>
      </c>
      <c r="G33" s="681">
        <v>12</v>
      </c>
      <c r="H33" s="228">
        <v>0</v>
      </c>
      <c r="I33" s="228">
        <v>0</v>
      </c>
      <c r="J33" s="228">
        <v>0</v>
      </c>
      <c r="K33" s="681">
        <v>12</v>
      </c>
      <c r="L33" s="228">
        <v>0</v>
      </c>
      <c r="M33" s="228">
        <v>0</v>
      </c>
      <c r="N33" s="228">
        <v>0</v>
      </c>
      <c r="O33" s="681">
        <v>12</v>
      </c>
      <c r="P33" s="228">
        <v>0</v>
      </c>
      <c r="Q33" s="228">
        <v>0</v>
      </c>
      <c r="R33" s="228">
        <v>0</v>
      </c>
      <c r="S33" s="681">
        <v>1</v>
      </c>
      <c r="T33" s="228">
        <v>0</v>
      </c>
    </row>
    <row r="34" spans="1:21" ht="12" thickBot="1">
      <c r="B34" s="325">
        <v>4</v>
      </c>
      <c r="C34" s="334" t="s">
        <v>606</v>
      </c>
      <c r="D34" s="228">
        <v>0</v>
      </c>
      <c r="E34" s="228">
        <v>0</v>
      </c>
      <c r="F34" s="228">
        <v>0</v>
      </c>
      <c r="G34" s="228">
        <v>0</v>
      </c>
      <c r="H34" s="228">
        <v>0</v>
      </c>
      <c r="I34" s="228">
        <v>0</v>
      </c>
      <c r="J34" s="228">
        <v>0</v>
      </c>
      <c r="K34" s="228">
        <v>0</v>
      </c>
      <c r="L34" s="228">
        <v>0</v>
      </c>
      <c r="M34" s="228">
        <v>0</v>
      </c>
      <c r="N34" s="228">
        <v>0</v>
      </c>
      <c r="O34" s="228">
        <v>0</v>
      </c>
      <c r="P34" s="228">
        <v>0</v>
      </c>
      <c r="Q34" s="228">
        <v>0</v>
      </c>
      <c r="R34" s="228">
        <v>0</v>
      </c>
      <c r="S34" s="788">
        <v>0</v>
      </c>
      <c r="T34" s="228">
        <v>0</v>
      </c>
    </row>
    <row r="35" spans="1:21" ht="12" thickBot="1">
      <c r="B35" s="325">
        <v>5</v>
      </c>
      <c r="C35" s="335" t="s">
        <v>607</v>
      </c>
      <c r="D35" s="228">
        <v>0</v>
      </c>
      <c r="E35" s="228">
        <v>0</v>
      </c>
      <c r="F35" s="228">
        <v>0</v>
      </c>
      <c r="G35" s="228">
        <v>0</v>
      </c>
      <c r="H35" s="228">
        <v>0</v>
      </c>
      <c r="I35" s="228">
        <v>0</v>
      </c>
      <c r="J35" s="228">
        <v>0</v>
      </c>
      <c r="K35" s="228">
        <v>0</v>
      </c>
      <c r="L35" s="228">
        <v>0</v>
      </c>
      <c r="M35" s="228">
        <v>0</v>
      </c>
      <c r="N35" s="228">
        <v>0</v>
      </c>
      <c r="O35" s="228">
        <v>0</v>
      </c>
      <c r="P35" s="228">
        <v>0</v>
      </c>
      <c r="Q35" s="228">
        <v>0</v>
      </c>
      <c r="R35" s="228">
        <v>0</v>
      </c>
      <c r="S35" s="788">
        <v>0</v>
      </c>
      <c r="T35" s="228">
        <v>0</v>
      </c>
    </row>
    <row r="36" spans="1:21" ht="12" thickBot="1">
      <c r="B36" s="325">
        <v>6</v>
      </c>
      <c r="C36" s="334" t="s">
        <v>608</v>
      </c>
      <c r="D36" s="228">
        <v>0</v>
      </c>
      <c r="E36" s="228">
        <v>0</v>
      </c>
      <c r="F36" s="228">
        <v>0</v>
      </c>
      <c r="G36" s="681">
        <v>12</v>
      </c>
      <c r="H36" s="228">
        <v>0</v>
      </c>
      <c r="I36" s="228">
        <v>0</v>
      </c>
      <c r="J36" s="228">
        <v>0</v>
      </c>
      <c r="K36" s="681">
        <v>12</v>
      </c>
      <c r="L36" s="228">
        <v>0</v>
      </c>
      <c r="M36" s="228">
        <v>0</v>
      </c>
      <c r="N36" s="228">
        <v>0</v>
      </c>
      <c r="O36" s="681">
        <v>12</v>
      </c>
      <c r="P36" s="228">
        <v>0</v>
      </c>
      <c r="Q36" s="228">
        <v>0</v>
      </c>
      <c r="R36" s="228">
        <v>0</v>
      </c>
      <c r="S36" s="681">
        <v>1</v>
      </c>
      <c r="T36" s="228">
        <v>0</v>
      </c>
    </row>
    <row r="37" spans="1:21" ht="12" thickBot="1">
      <c r="B37" s="325">
        <v>7</v>
      </c>
      <c r="C37" s="335" t="s">
        <v>607</v>
      </c>
      <c r="D37" s="228">
        <v>0</v>
      </c>
      <c r="E37" s="228">
        <v>0</v>
      </c>
      <c r="F37" s="228">
        <v>0</v>
      </c>
      <c r="G37" s="228">
        <v>0</v>
      </c>
      <c r="H37" s="228">
        <v>0</v>
      </c>
      <c r="I37" s="228">
        <v>0</v>
      </c>
      <c r="J37" s="228">
        <v>0</v>
      </c>
      <c r="K37" s="228">
        <v>0</v>
      </c>
      <c r="L37" s="228">
        <v>0</v>
      </c>
      <c r="M37" s="228">
        <v>0</v>
      </c>
      <c r="N37" s="228">
        <v>0</v>
      </c>
      <c r="O37" s="228">
        <v>0</v>
      </c>
      <c r="P37" s="228">
        <v>0</v>
      </c>
      <c r="Q37" s="228">
        <v>0</v>
      </c>
      <c r="R37" s="228">
        <v>0</v>
      </c>
      <c r="S37" s="228">
        <v>0</v>
      </c>
      <c r="T37" s="228">
        <v>0</v>
      </c>
    </row>
    <row r="38" spans="1:21" ht="12" thickBot="1">
      <c r="B38" s="325">
        <v>8</v>
      </c>
      <c r="C38" s="334" t="s">
        <v>609</v>
      </c>
      <c r="D38" s="228">
        <v>0</v>
      </c>
      <c r="E38" s="228">
        <v>0</v>
      </c>
      <c r="F38" s="228">
        <v>0</v>
      </c>
      <c r="G38" s="228">
        <v>0</v>
      </c>
      <c r="H38" s="228">
        <v>0</v>
      </c>
      <c r="I38" s="228">
        <v>0</v>
      </c>
      <c r="J38" s="228">
        <v>0</v>
      </c>
      <c r="K38" s="228">
        <v>0</v>
      </c>
      <c r="L38" s="228">
        <v>0</v>
      </c>
      <c r="M38" s="228">
        <v>0</v>
      </c>
      <c r="N38" s="228">
        <v>0</v>
      </c>
      <c r="O38" s="228">
        <v>0</v>
      </c>
      <c r="P38" s="228">
        <v>0</v>
      </c>
      <c r="Q38" s="228">
        <v>0</v>
      </c>
      <c r="R38" s="228">
        <v>0</v>
      </c>
      <c r="S38" s="228">
        <v>0</v>
      </c>
      <c r="T38" s="228">
        <v>0</v>
      </c>
    </row>
    <row r="39" spans="1:21" ht="12" thickBot="1">
      <c r="B39" s="325">
        <v>9</v>
      </c>
      <c r="C39" s="334" t="s">
        <v>610</v>
      </c>
      <c r="D39" s="228">
        <v>0</v>
      </c>
      <c r="E39" s="228">
        <v>0</v>
      </c>
      <c r="F39" s="228">
        <v>0</v>
      </c>
      <c r="G39" s="228">
        <v>0</v>
      </c>
      <c r="H39" s="228">
        <v>0</v>
      </c>
      <c r="I39" s="228">
        <v>0</v>
      </c>
      <c r="J39" s="228">
        <v>0</v>
      </c>
      <c r="K39" s="228">
        <v>0</v>
      </c>
      <c r="L39" s="228">
        <v>0</v>
      </c>
      <c r="M39" s="228">
        <v>0</v>
      </c>
      <c r="N39" s="228">
        <v>0</v>
      </c>
      <c r="O39" s="228">
        <v>0</v>
      </c>
      <c r="P39" s="228">
        <v>0</v>
      </c>
      <c r="Q39" s="228">
        <v>0</v>
      </c>
      <c r="R39" s="228">
        <v>0</v>
      </c>
      <c r="S39" s="228">
        <v>0</v>
      </c>
      <c r="T39" s="228">
        <v>0</v>
      </c>
    </row>
    <row r="40" spans="1:21" ht="12" thickBot="1">
      <c r="B40" s="325">
        <v>10</v>
      </c>
      <c r="C40" s="334" t="s">
        <v>605</v>
      </c>
      <c r="D40" s="228">
        <v>0</v>
      </c>
      <c r="E40" s="228">
        <v>0</v>
      </c>
      <c r="F40" s="228">
        <v>0</v>
      </c>
      <c r="G40" s="228">
        <v>0</v>
      </c>
      <c r="H40" s="228">
        <v>0</v>
      </c>
      <c r="I40" s="228">
        <v>0</v>
      </c>
      <c r="J40" s="228">
        <v>0</v>
      </c>
      <c r="K40" s="228">
        <v>0</v>
      </c>
      <c r="L40" s="228">
        <v>0</v>
      </c>
      <c r="M40" s="228">
        <v>0</v>
      </c>
      <c r="N40" s="228">
        <v>0</v>
      </c>
      <c r="O40" s="228">
        <v>0</v>
      </c>
      <c r="P40" s="228">
        <v>0</v>
      </c>
      <c r="Q40" s="228">
        <v>0</v>
      </c>
      <c r="R40" s="228">
        <v>0</v>
      </c>
      <c r="S40" s="228">
        <v>0</v>
      </c>
      <c r="T40" s="228">
        <v>0</v>
      </c>
    </row>
    <row r="41" spans="1:21" ht="12" thickBot="1">
      <c r="B41" s="325">
        <v>11</v>
      </c>
      <c r="C41" s="334" t="s">
        <v>611</v>
      </c>
      <c r="D41" s="228">
        <v>0</v>
      </c>
      <c r="E41" s="228">
        <v>0</v>
      </c>
      <c r="F41" s="228">
        <v>0</v>
      </c>
      <c r="G41" s="228">
        <v>0</v>
      </c>
      <c r="H41" s="228">
        <v>0</v>
      </c>
      <c r="I41" s="228">
        <v>0</v>
      </c>
      <c r="J41" s="228">
        <v>0</v>
      </c>
      <c r="K41" s="228">
        <v>0</v>
      </c>
      <c r="L41" s="228">
        <v>0</v>
      </c>
      <c r="M41" s="228">
        <v>0</v>
      </c>
      <c r="N41" s="228">
        <v>0</v>
      </c>
      <c r="O41" s="228">
        <v>0</v>
      </c>
      <c r="P41" s="228">
        <v>0</v>
      </c>
      <c r="Q41" s="228">
        <v>0</v>
      </c>
      <c r="R41" s="228">
        <v>0</v>
      </c>
      <c r="S41" s="228">
        <v>0</v>
      </c>
      <c r="T41" s="228">
        <v>0</v>
      </c>
    </row>
    <row r="42" spans="1:21" ht="12" thickBot="1">
      <c r="B42" s="325">
        <v>12</v>
      </c>
      <c r="C42" s="334" t="s">
        <v>608</v>
      </c>
      <c r="D42" s="228">
        <v>0</v>
      </c>
      <c r="E42" s="228">
        <v>0</v>
      </c>
      <c r="F42" s="228">
        <v>0</v>
      </c>
      <c r="G42" s="228">
        <v>0</v>
      </c>
      <c r="H42" s="228">
        <v>0</v>
      </c>
      <c r="I42" s="228">
        <v>0</v>
      </c>
      <c r="J42" s="228">
        <v>0</v>
      </c>
      <c r="K42" s="228">
        <v>0</v>
      </c>
      <c r="L42" s="228">
        <v>0</v>
      </c>
      <c r="M42" s="228">
        <v>0</v>
      </c>
      <c r="N42" s="228">
        <v>0</v>
      </c>
      <c r="O42" s="228">
        <v>0</v>
      </c>
      <c r="P42" s="228">
        <v>0</v>
      </c>
      <c r="Q42" s="228">
        <v>0</v>
      </c>
      <c r="R42" s="228">
        <v>0</v>
      </c>
      <c r="S42" s="228">
        <v>0</v>
      </c>
      <c r="T42" s="228">
        <v>0</v>
      </c>
    </row>
    <row r="43" spans="1:21" ht="12" thickBot="1">
      <c r="B43" s="325">
        <v>13</v>
      </c>
      <c r="C43" s="334" t="s">
        <v>609</v>
      </c>
      <c r="D43" s="228">
        <v>0</v>
      </c>
      <c r="E43" s="228">
        <v>0</v>
      </c>
      <c r="F43" s="228">
        <v>0</v>
      </c>
      <c r="G43" s="228">
        <v>0</v>
      </c>
      <c r="H43" s="228">
        <v>0</v>
      </c>
      <c r="I43" s="228">
        <v>0</v>
      </c>
      <c r="J43" s="228">
        <v>0</v>
      </c>
      <c r="K43" s="228">
        <v>0</v>
      </c>
      <c r="L43" s="228">
        <v>0</v>
      </c>
      <c r="M43" s="228">
        <v>0</v>
      </c>
      <c r="N43" s="228">
        <v>0</v>
      </c>
      <c r="O43" s="228">
        <v>0</v>
      </c>
      <c r="P43" s="228">
        <v>0</v>
      </c>
      <c r="Q43" s="228">
        <v>0</v>
      </c>
      <c r="R43" s="228">
        <v>0</v>
      </c>
      <c r="S43" s="228">
        <v>0</v>
      </c>
      <c r="T43" s="228">
        <v>0</v>
      </c>
    </row>
    <row r="44" spans="1:21">
      <c r="B44" s="327"/>
      <c r="C44" s="336"/>
      <c r="D44" s="328"/>
      <c r="E44" s="328"/>
      <c r="F44" s="328"/>
      <c r="G44" s="328"/>
      <c r="H44" s="328"/>
      <c r="I44" s="328"/>
      <c r="J44" s="328"/>
      <c r="K44" s="328"/>
      <c r="L44" s="328"/>
      <c r="M44" s="328"/>
      <c r="N44" s="328"/>
      <c r="O44" s="328"/>
      <c r="P44" s="328"/>
      <c r="Q44" s="328"/>
      <c r="R44" s="328"/>
      <c r="S44" s="328"/>
      <c r="T44" s="328"/>
    </row>
    <row r="45" spans="1:21" ht="24" customHeight="1">
      <c r="A45" s="11"/>
      <c r="B45" s="18"/>
      <c r="C45" s="18"/>
      <c r="D45" s="18"/>
      <c r="E45" s="18"/>
      <c r="F45" s="18"/>
      <c r="G45" s="18"/>
      <c r="H45" s="18"/>
      <c r="I45" s="18"/>
      <c r="J45" s="18"/>
      <c r="K45" s="18"/>
      <c r="L45" s="18"/>
      <c r="M45" s="18"/>
      <c r="N45" s="18"/>
      <c r="O45" s="18"/>
      <c r="P45" s="18"/>
      <c r="Q45" s="18"/>
      <c r="R45" s="18"/>
      <c r="S45" s="18"/>
      <c r="T45" s="18"/>
      <c r="U45" s="11"/>
    </row>
  </sheetData>
  <sheetProtection algorithmName="SHA-512" hashValue="yTLi+8AyFtzho1jAhJjwM9rbjgW0zivvQsLkUANeqOLUib/iT/FhDr+L2g808yCHXqrweVwghqr3UPPoaKAOtQ==" saltValue="Lv/hutCdsjsxXSzbgaONEQ==" spinCount="100000" sheet="1" objects="1" scenarios="1" selectLockedCells="1"/>
  <customSheetViews>
    <customSheetView guid="{37226721-D1D5-4398-9EDA-67E59F139E5C}">
      <selection activeCell="D21" sqref="D21"/>
      <pageMargins left="0.7" right="0.7" top="0.75" bottom="0.75" header="0.3" footer="0.3"/>
    </customSheetView>
    <customSheetView guid="{903BF3C7-8C98-4810-9C20-2AC37A2650A6}">
      <selection activeCell="D21" sqref="D21"/>
      <pageMargins left="0.7" right="0.7" top="0.75" bottom="0.75" header="0.3" footer="0.3"/>
    </customSheetView>
  </customSheetViews>
  <mergeCells count="10">
    <mergeCell ref="Q6:T6"/>
    <mergeCell ref="B27:C30"/>
    <mergeCell ref="D28:H28"/>
    <mergeCell ref="I28:L28"/>
    <mergeCell ref="M28:P28"/>
    <mergeCell ref="Q28:T28"/>
    <mergeCell ref="B5:C8"/>
    <mergeCell ref="D6:H6"/>
    <mergeCell ref="I6:L6"/>
    <mergeCell ref="M6:P6"/>
  </mergeCells>
  <pageMargins left="0.7" right="0.7" top="0.75" bottom="0.75" header="0.3" footer="0.3"/>
  <pageSetup paperSize="9" scale="52"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0"/>
  <dimension ref="A1:F48"/>
  <sheetViews>
    <sheetView topLeftCell="A15" workbookViewId="0">
      <selection activeCell="A48" sqref="A48:XFD1048576"/>
    </sheetView>
  </sheetViews>
  <sheetFormatPr defaultColWidth="0" defaultRowHeight="15" zeroHeight="1"/>
  <cols>
    <col min="1" max="1" width="5.7109375" style="189" customWidth="1"/>
    <col min="2" max="2" width="21.7109375" style="189" customWidth="1"/>
    <col min="3" max="5" width="30.7109375" style="189" customWidth="1"/>
    <col min="6" max="6" width="2.7109375" style="189" customWidth="1"/>
    <col min="7" max="16384" width="9.140625" style="20" hidden="1"/>
  </cols>
  <sheetData>
    <row r="1" spans="1:6" s="21" customFormat="1" ht="15.75">
      <c r="A1" s="19" t="s">
        <v>726</v>
      </c>
      <c r="B1" s="31"/>
      <c r="C1" s="1136" t="s">
        <v>899</v>
      </c>
      <c r="D1" s="1252"/>
      <c r="E1" s="1252"/>
      <c r="F1" s="223"/>
    </row>
    <row r="2" spans="1:6" s="21" customFormat="1">
      <c r="A2" s="2"/>
      <c r="B2" s="2"/>
      <c r="C2" s="2"/>
      <c r="D2" s="2"/>
      <c r="E2" s="2"/>
      <c r="F2" s="2"/>
    </row>
    <row r="3" spans="1:6" s="21" customFormat="1" ht="15.75">
      <c r="A3" s="73" t="s">
        <v>1169</v>
      </c>
      <c r="B3" s="73"/>
      <c r="C3" s="74"/>
      <c r="D3" s="74"/>
      <c r="E3" s="74"/>
      <c r="F3" s="243"/>
    </row>
    <row r="4" spans="1:6" s="21" customFormat="1" ht="15.75" thickBot="1">
      <c r="A4" s="2"/>
      <c r="B4" s="2"/>
      <c r="C4" s="2"/>
      <c r="D4" s="2"/>
      <c r="E4" s="2"/>
    </row>
    <row r="5" spans="1:6" s="21" customFormat="1" ht="15.75" customHeight="1" thickBot="1">
      <c r="A5" s="1305">
        <v>45107</v>
      </c>
      <c r="B5" s="1306"/>
      <c r="C5" s="314" t="s">
        <v>3</v>
      </c>
      <c r="D5" s="314" t="s">
        <v>4</v>
      </c>
      <c r="E5" s="314" t="s">
        <v>5</v>
      </c>
      <c r="F5" s="15"/>
    </row>
    <row r="6" spans="1:6" s="21" customFormat="1" ht="15.75" customHeight="1" thickBot="1">
      <c r="A6" s="1307"/>
      <c r="B6" s="1308"/>
      <c r="C6" s="1312" t="s">
        <v>747</v>
      </c>
      <c r="D6" s="1312"/>
      <c r="E6" s="1312"/>
      <c r="F6" s="16"/>
    </row>
    <row r="7" spans="1:6" s="21" customFormat="1" ht="15.75" customHeight="1" thickBot="1">
      <c r="A7" s="1307"/>
      <c r="B7" s="1308"/>
      <c r="C7" s="1312" t="s">
        <v>748</v>
      </c>
      <c r="D7" s="1312"/>
      <c r="E7" s="1318" t="s">
        <v>749</v>
      </c>
      <c r="F7" s="16"/>
    </row>
    <row r="8" spans="1:6" s="21" customFormat="1" ht="15.75" customHeight="1" thickBot="1">
      <c r="A8" s="1307"/>
      <c r="B8" s="1308"/>
      <c r="C8" s="1304"/>
      <c r="D8" s="1304" t="s">
        <v>750</v>
      </c>
      <c r="E8" s="1319"/>
      <c r="F8" s="16"/>
    </row>
    <row r="9" spans="1:6" s="21" customFormat="1" ht="15.75" customHeight="1" thickBot="1">
      <c r="A9" s="1314"/>
      <c r="B9" s="1315"/>
      <c r="C9" s="1304"/>
      <c r="D9" s="1304"/>
      <c r="E9" s="1320"/>
      <c r="F9" s="16"/>
    </row>
    <row r="10" spans="1:6" s="315" customFormat="1" ht="15.75" customHeight="1" thickBot="1">
      <c r="A10" s="1316"/>
      <c r="B10" s="1317"/>
      <c r="C10" s="114" t="s">
        <v>36</v>
      </c>
      <c r="D10" s="114" t="s">
        <v>36</v>
      </c>
      <c r="E10" s="114" t="s">
        <v>36</v>
      </c>
      <c r="F10" s="106"/>
    </row>
    <row r="11" spans="1:6" s="315" customFormat="1" ht="15.75" thickBot="1">
      <c r="A11" s="316">
        <v>1</v>
      </c>
      <c r="B11" s="317" t="s">
        <v>227</v>
      </c>
      <c r="C11" s="318">
        <f>'[1]EU SEC5'!C11</f>
        <v>5445</v>
      </c>
      <c r="D11" s="318">
        <f>'[1]EU SEC5'!D11</f>
        <v>5421</v>
      </c>
      <c r="E11" s="318">
        <f>-'[1]EU SEC5'!E11</f>
        <v>85</v>
      </c>
      <c r="F11" s="319"/>
    </row>
    <row r="12" spans="1:6" s="315" customFormat="1" ht="14.25" customHeight="1" thickBot="1">
      <c r="A12" s="313">
        <v>2</v>
      </c>
      <c r="B12" s="320" t="s">
        <v>582</v>
      </c>
      <c r="C12" s="228">
        <f>'[1]EU SEC5'!C12</f>
        <v>0</v>
      </c>
      <c r="D12" s="228">
        <f>'[1]EU SEC5'!D12</f>
        <v>0</v>
      </c>
      <c r="E12" s="228">
        <f>'[1]EU SEC5'!E12</f>
        <v>0</v>
      </c>
      <c r="F12" s="106"/>
    </row>
    <row r="13" spans="1:6" s="315" customFormat="1" ht="15.75" thickBot="1">
      <c r="A13" s="70">
        <v>3</v>
      </c>
      <c r="B13" s="321" t="s">
        <v>583</v>
      </c>
      <c r="C13" s="228">
        <f>'[1]EU SEC5'!C13</f>
        <v>0</v>
      </c>
      <c r="D13" s="228">
        <f>'[1]EU SEC5'!D13</f>
        <v>0</v>
      </c>
      <c r="E13" s="228">
        <f>'[1]EU SEC5'!E13</f>
        <v>0</v>
      </c>
      <c r="F13" s="106"/>
    </row>
    <row r="14" spans="1:6" s="315" customFormat="1" ht="15.75" thickBot="1">
      <c r="A14" s="70">
        <v>4</v>
      </c>
      <c r="B14" s="321" t="s">
        <v>584</v>
      </c>
      <c r="C14" s="228">
        <f>'[1]EU SEC5'!C14</f>
        <v>0</v>
      </c>
      <c r="D14" s="228">
        <f>'[1]EU SEC5'!D14</f>
        <v>0</v>
      </c>
      <c r="E14" s="228">
        <f>'[1]EU SEC5'!E14</f>
        <v>0</v>
      </c>
      <c r="F14" s="106"/>
    </row>
    <row r="15" spans="1:6" s="315" customFormat="1" ht="15.75" thickBot="1">
      <c r="A15" s="70">
        <v>5</v>
      </c>
      <c r="B15" s="321" t="s">
        <v>585</v>
      </c>
      <c r="C15" s="228">
        <f>'[1]EU SEC5'!C15</f>
        <v>0</v>
      </c>
      <c r="D15" s="228">
        <f>'[1]EU SEC5'!D15</f>
        <v>0</v>
      </c>
      <c r="E15" s="228">
        <f>'[1]EU SEC5'!E15</f>
        <v>0</v>
      </c>
      <c r="F15" s="106"/>
    </row>
    <row r="16" spans="1:6" s="315" customFormat="1" ht="15.75" thickBot="1">
      <c r="A16" s="70">
        <v>6</v>
      </c>
      <c r="B16" s="321" t="s">
        <v>586</v>
      </c>
      <c r="C16" s="228">
        <f>'[1]EU SEC5'!C16</f>
        <v>0</v>
      </c>
      <c r="D16" s="228">
        <f>'[1]EU SEC5'!D16</f>
        <v>0</v>
      </c>
      <c r="E16" s="228">
        <f>'[1]EU SEC5'!E16</f>
        <v>0</v>
      </c>
      <c r="F16" s="106"/>
    </row>
    <row r="17" spans="1:6" s="315" customFormat="1" ht="15.75" thickBot="1">
      <c r="A17" s="313">
        <v>7</v>
      </c>
      <c r="B17" s="320" t="s">
        <v>587</v>
      </c>
      <c r="C17" s="228">
        <f>'[1]EU SEC5'!C17</f>
        <v>5445</v>
      </c>
      <c r="D17" s="228">
        <f>'[1]EU SEC5'!D17</f>
        <v>5421</v>
      </c>
      <c r="E17" s="228">
        <f>-'[1]EU SEC5'!E17</f>
        <v>85</v>
      </c>
      <c r="F17" s="106"/>
    </row>
    <row r="18" spans="1:6" s="315" customFormat="1" ht="15.75" thickBot="1">
      <c r="A18" s="70">
        <v>8</v>
      </c>
      <c r="B18" s="321" t="s">
        <v>588</v>
      </c>
      <c r="C18" s="228">
        <f>'[1]EU SEC5'!C18</f>
        <v>5445</v>
      </c>
      <c r="D18" s="228">
        <f>'[1]EU SEC5'!D18</f>
        <v>5421</v>
      </c>
      <c r="E18" s="228">
        <f>-'[1]EU SEC5'!E18</f>
        <v>85</v>
      </c>
      <c r="F18" s="106"/>
    </row>
    <row r="19" spans="1:6" s="315" customFormat="1" ht="15.75" thickBot="1">
      <c r="A19" s="70">
        <v>9</v>
      </c>
      <c r="B19" s="321" t="s">
        <v>589</v>
      </c>
      <c r="C19" s="228">
        <f>'[1]EU SEC5'!C19</f>
        <v>0</v>
      </c>
      <c r="D19" s="228">
        <f>'[1]EU SEC5'!D19</f>
        <v>0</v>
      </c>
      <c r="E19" s="228">
        <f>'[1]EU SEC5'!E19</f>
        <v>0</v>
      </c>
      <c r="F19" s="106"/>
    </row>
    <row r="20" spans="1:6" s="315" customFormat="1" ht="15.75" thickBot="1">
      <c r="A20" s="70">
        <v>10</v>
      </c>
      <c r="B20" s="321" t="s">
        <v>590</v>
      </c>
      <c r="C20" s="228">
        <f>'[1]EU SEC5'!C20</f>
        <v>0</v>
      </c>
      <c r="D20" s="228">
        <f>'[1]EU SEC5'!D20</f>
        <v>0</v>
      </c>
      <c r="E20" s="228">
        <f>'[1]EU SEC5'!E20</f>
        <v>0</v>
      </c>
      <c r="F20" s="106"/>
    </row>
    <row r="21" spans="1:6" s="315" customFormat="1" ht="15.75" thickBot="1">
      <c r="A21" s="70">
        <v>11</v>
      </c>
      <c r="B21" s="321" t="s">
        <v>591</v>
      </c>
      <c r="C21" s="228">
        <f>'[1]EU SEC5'!C21</f>
        <v>0</v>
      </c>
      <c r="D21" s="228">
        <f>'[1]EU SEC5'!D21</f>
        <v>0</v>
      </c>
      <c r="E21" s="228">
        <f>'[1]EU SEC5'!E21</f>
        <v>0</v>
      </c>
      <c r="F21" s="106"/>
    </row>
    <row r="22" spans="1:6" s="315" customFormat="1" ht="15.75" thickBot="1">
      <c r="A22" s="70">
        <v>12</v>
      </c>
      <c r="B22" s="321" t="s">
        <v>586</v>
      </c>
      <c r="C22" s="228">
        <f>'[1]EU SEC5'!C22</f>
        <v>0</v>
      </c>
      <c r="D22" s="228">
        <f>'[1]EU SEC5'!D22</f>
        <v>0</v>
      </c>
      <c r="E22" s="228">
        <f>'[1]EU SEC5'!E22</f>
        <v>0</v>
      </c>
      <c r="F22" s="106"/>
    </row>
    <row r="23" spans="1:6" s="315" customFormat="1" hidden="1">
      <c r="A23" s="106"/>
      <c r="B23" s="106"/>
      <c r="C23" s="322"/>
      <c r="D23" s="322"/>
      <c r="E23" s="322"/>
      <c r="F23" s="106"/>
    </row>
    <row r="24" spans="1:6" s="315" customFormat="1" hidden="1">
      <c r="A24" s="323"/>
      <c r="B24" s="323"/>
      <c r="C24" s="324"/>
      <c r="D24" s="324"/>
      <c r="E24" s="324"/>
      <c r="F24" s="323"/>
    </row>
    <row r="25" spans="1:6" s="315" customFormat="1" hidden="1">
      <c r="A25" s="323"/>
      <c r="B25" s="323"/>
      <c r="C25" s="324"/>
      <c r="D25" s="324"/>
      <c r="E25" s="324"/>
      <c r="F25" s="323"/>
    </row>
    <row r="26" spans="1:6" s="315" customFormat="1" hidden="1">
      <c r="A26" s="323"/>
      <c r="B26" s="323"/>
      <c r="C26" s="324"/>
      <c r="D26" s="324"/>
      <c r="E26" s="324"/>
      <c r="F26" s="323"/>
    </row>
    <row r="27" spans="1:6" s="315" customFormat="1">
      <c r="A27" s="323"/>
      <c r="B27" s="323"/>
      <c r="C27" s="324"/>
      <c r="D27" s="324"/>
      <c r="E27" s="324"/>
      <c r="F27" s="323"/>
    </row>
    <row r="28" spans="1:6" s="315" customFormat="1" ht="15.75" thickBot="1">
      <c r="A28" s="323"/>
      <c r="B28" s="323"/>
      <c r="C28" s="323"/>
      <c r="D28" s="323"/>
      <c r="E28" s="323"/>
      <c r="F28" s="323"/>
    </row>
    <row r="29" spans="1:6" s="315" customFormat="1" ht="15.75" customHeight="1" thickBot="1">
      <c r="A29" s="1305">
        <v>44926</v>
      </c>
      <c r="B29" s="1306"/>
      <c r="C29" s="314" t="s">
        <v>3</v>
      </c>
      <c r="D29" s="314" t="s">
        <v>4</v>
      </c>
      <c r="E29" s="314" t="s">
        <v>5</v>
      </c>
      <c r="F29" s="106"/>
    </row>
    <row r="30" spans="1:6" s="315" customFormat="1" ht="15.75" customHeight="1" thickBot="1">
      <c r="A30" s="1307"/>
      <c r="B30" s="1308"/>
      <c r="C30" s="1304" t="s">
        <v>747</v>
      </c>
      <c r="D30" s="1304"/>
      <c r="E30" s="1304"/>
      <c r="F30" s="319"/>
    </row>
    <row r="31" spans="1:6" s="315" customFormat="1" ht="15.75" customHeight="1" thickBot="1">
      <c r="A31" s="1307"/>
      <c r="B31" s="1308"/>
      <c r="C31" s="1304" t="s">
        <v>748</v>
      </c>
      <c r="D31" s="1304"/>
      <c r="E31" s="1318" t="s">
        <v>749</v>
      </c>
      <c r="F31" s="319"/>
    </row>
    <row r="32" spans="1:6" s="315" customFormat="1" ht="15.75" customHeight="1" thickBot="1">
      <c r="A32" s="1307"/>
      <c r="B32" s="1308"/>
      <c r="C32" s="1304"/>
      <c r="D32" s="1318" t="s">
        <v>750</v>
      </c>
      <c r="E32" s="1319"/>
      <c r="F32" s="319"/>
    </row>
    <row r="33" spans="1:6" s="315" customFormat="1" ht="15.75" customHeight="1" thickBot="1">
      <c r="A33" s="1314"/>
      <c r="B33" s="1315"/>
      <c r="C33" s="1304"/>
      <c r="D33" s="1320"/>
      <c r="E33" s="1320"/>
      <c r="F33" s="319"/>
    </row>
    <row r="34" spans="1:6" s="315" customFormat="1" ht="15.75" customHeight="1" thickBot="1">
      <c r="A34" s="1316"/>
      <c r="B34" s="1317"/>
      <c r="C34" s="114" t="s">
        <v>36</v>
      </c>
      <c r="D34" s="114" t="s">
        <v>36</v>
      </c>
      <c r="E34" s="114" t="s">
        <v>36</v>
      </c>
      <c r="F34" s="106"/>
    </row>
    <row r="35" spans="1:6" s="315" customFormat="1" ht="15.75" thickBot="1">
      <c r="A35" s="316">
        <v>1</v>
      </c>
      <c r="B35" s="317" t="s">
        <v>227</v>
      </c>
      <c r="C35" s="675">
        <v>5594</v>
      </c>
      <c r="D35" s="675">
        <v>5566</v>
      </c>
      <c r="E35" s="675">
        <v>25</v>
      </c>
      <c r="F35" s="319"/>
    </row>
    <row r="36" spans="1:6" s="315" customFormat="1" ht="14.25" customHeight="1" thickBot="1">
      <c r="A36" s="313">
        <v>2</v>
      </c>
      <c r="B36" s="320" t="s">
        <v>582</v>
      </c>
      <c r="C36" s="228">
        <v>0</v>
      </c>
      <c r="D36" s="228">
        <v>0</v>
      </c>
      <c r="E36" s="228">
        <v>0</v>
      </c>
      <c r="F36" s="106"/>
    </row>
    <row r="37" spans="1:6" s="315" customFormat="1" ht="15.75" thickBot="1">
      <c r="A37" s="70">
        <v>3</v>
      </c>
      <c r="B37" s="321" t="s">
        <v>583</v>
      </c>
      <c r="C37" s="228">
        <v>0</v>
      </c>
      <c r="D37" s="228">
        <v>0</v>
      </c>
      <c r="E37" s="228">
        <v>0</v>
      </c>
      <c r="F37" s="106"/>
    </row>
    <row r="38" spans="1:6" s="315" customFormat="1" ht="15.75" thickBot="1">
      <c r="A38" s="70">
        <v>4</v>
      </c>
      <c r="B38" s="321" t="s">
        <v>584</v>
      </c>
      <c r="C38" s="228">
        <v>0</v>
      </c>
      <c r="D38" s="228">
        <v>0</v>
      </c>
      <c r="E38" s="228">
        <v>0</v>
      </c>
      <c r="F38" s="106"/>
    </row>
    <row r="39" spans="1:6" s="315" customFormat="1" ht="15.75" thickBot="1">
      <c r="A39" s="70">
        <v>5</v>
      </c>
      <c r="B39" s="321" t="s">
        <v>585</v>
      </c>
      <c r="C39" s="228">
        <v>0</v>
      </c>
      <c r="D39" s="228">
        <v>0</v>
      </c>
      <c r="E39" s="228">
        <v>0</v>
      </c>
      <c r="F39" s="106"/>
    </row>
    <row r="40" spans="1:6" s="315" customFormat="1" ht="15.75" thickBot="1">
      <c r="A40" s="70">
        <v>6</v>
      </c>
      <c r="B40" s="321" t="s">
        <v>586</v>
      </c>
      <c r="C40" s="228">
        <v>0</v>
      </c>
      <c r="D40" s="228">
        <v>0</v>
      </c>
      <c r="E40" s="228">
        <v>0</v>
      </c>
      <c r="F40" s="106"/>
    </row>
    <row r="41" spans="1:6" s="315" customFormat="1" ht="15.75" thickBot="1">
      <c r="A41" s="313">
        <v>7</v>
      </c>
      <c r="B41" s="320" t="s">
        <v>587</v>
      </c>
      <c r="C41" s="681">
        <v>5594</v>
      </c>
      <c r="D41" s="681">
        <v>5566</v>
      </c>
      <c r="E41" s="681">
        <v>25</v>
      </c>
      <c r="F41" s="106"/>
    </row>
    <row r="42" spans="1:6" s="315" customFormat="1" ht="15.75" thickBot="1">
      <c r="A42" s="70">
        <v>8</v>
      </c>
      <c r="B42" s="321" t="s">
        <v>588</v>
      </c>
      <c r="C42" s="681">
        <v>5594</v>
      </c>
      <c r="D42" s="681">
        <v>5566</v>
      </c>
      <c r="E42" s="681">
        <v>25</v>
      </c>
      <c r="F42" s="106"/>
    </row>
    <row r="43" spans="1:6" s="21" customFormat="1" ht="15.75" thickBot="1">
      <c r="A43" s="325">
        <v>9</v>
      </c>
      <c r="B43" s="326" t="s">
        <v>589</v>
      </c>
      <c r="C43" s="228">
        <v>0</v>
      </c>
      <c r="D43" s="228">
        <v>0</v>
      </c>
      <c r="E43" s="228">
        <v>0</v>
      </c>
      <c r="F43" s="15"/>
    </row>
    <row r="44" spans="1:6" s="21" customFormat="1" ht="15.75" thickBot="1">
      <c r="A44" s="70">
        <v>10</v>
      </c>
      <c r="B44" s="326" t="s">
        <v>590</v>
      </c>
      <c r="C44" s="228">
        <v>0</v>
      </c>
      <c r="D44" s="228">
        <v>0</v>
      </c>
      <c r="E44" s="228">
        <v>0</v>
      </c>
      <c r="F44" s="15"/>
    </row>
    <row r="45" spans="1:6" s="21" customFormat="1" ht="15.75" thickBot="1">
      <c r="A45" s="325">
        <v>11</v>
      </c>
      <c r="B45" s="326" t="s">
        <v>591</v>
      </c>
      <c r="C45" s="228">
        <v>0</v>
      </c>
      <c r="D45" s="228">
        <v>0</v>
      </c>
      <c r="E45" s="228">
        <v>0</v>
      </c>
      <c r="F45" s="15"/>
    </row>
    <row r="46" spans="1:6" s="21" customFormat="1" ht="15.75" thickBot="1">
      <c r="A46" s="325">
        <v>12</v>
      </c>
      <c r="B46" s="326" t="s">
        <v>586</v>
      </c>
      <c r="C46" s="228">
        <v>0</v>
      </c>
      <c r="D46" s="228">
        <v>0</v>
      </c>
      <c r="E46" s="228">
        <v>0</v>
      </c>
      <c r="F46" s="15"/>
    </row>
    <row r="47" spans="1:6" s="21" customFormat="1">
      <c r="A47" s="327"/>
      <c r="B47" s="169"/>
      <c r="C47" s="328"/>
      <c r="D47" s="328"/>
      <c r="E47" s="328"/>
      <c r="F47" s="15"/>
    </row>
    <row r="48" spans="1:6" ht="24" customHeight="1"/>
  </sheetData>
  <sheetProtection algorithmName="SHA-512" hashValue="9cGbIJs7Jb8V5lYwCpZpScORNfJm7p+koSZ+qp9aOhs1gt5ffJbteRdnKdZB3LkkeZfV4S8HVRRFBKShyYw1kw==" saltValue="ZPZVBpt7naM6/bKxYD+9OA==" spinCount="100000" sheet="1" objects="1" scenarios="1" selectLockedCells="1"/>
  <customSheetViews>
    <customSheetView guid="{37226721-D1D5-4398-9EDA-67E59F139E5C}">
      <selection activeCell="B21" sqref="B21"/>
      <pageMargins left="0.7" right="0.7" top="0.75" bottom="0.75" header="0.3" footer="0.3"/>
    </customSheetView>
    <customSheetView guid="{903BF3C7-8C98-4810-9C20-2AC37A2650A6}">
      <selection activeCell="B21" sqref="B21"/>
      <pageMargins left="0.7" right="0.7" top="0.75" bottom="0.75" header="0.3" footer="0.3"/>
    </customSheetView>
  </customSheetViews>
  <mergeCells count="13">
    <mergeCell ref="C1:E1"/>
    <mergeCell ref="C8:C9"/>
    <mergeCell ref="D8:D9"/>
    <mergeCell ref="A29:B34"/>
    <mergeCell ref="C30:E30"/>
    <mergeCell ref="C31:D31"/>
    <mergeCell ref="E31:E33"/>
    <mergeCell ref="C32:C33"/>
    <mergeCell ref="D32:D33"/>
    <mergeCell ref="A5:B10"/>
    <mergeCell ref="C6:E6"/>
    <mergeCell ref="C7:D7"/>
    <mergeCell ref="E7:E9"/>
  </mergeCells>
  <pageMargins left="0.7" right="0.7" top="0.75" bottom="0.75" header="0.3" footer="0.3"/>
  <pageSetup paperSize="9" scale="71"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31B0C-E136-46B9-AAA8-23A7D1A21CE2}">
  <sheetPr codeName="Sheet7">
    <tabColor theme="9" tint="-0.249977111117893"/>
  </sheetPr>
  <dimension ref="A1:B42"/>
  <sheetViews>
    <sheetView zoomScaleNormal="100" workbookViewId="0">
      <selection activeCell="A20" sqref="A20:XFD20"/>
    </sheetView>
  </sheetViews>
  <sheetFormatPr defaultColWidth="0" defaultRowHeight="15" customHeight="1" zeroHeight="1"/>
  <cols>
    <col min="1" max="1" width="112.28515625" style="20" customWidth="1"/>
    <col min="2" max="2" width="5.140625" style="20" customWidth="1"/>
    <col min="3" max="16384" width="9.140625" style="20" hidden="1"/>
  </cols>
  <sheetData>
    <row r="1" spans="1:2" s="21" customFormat="1">
      <c r="A1" s="19" t="s">
        <v>1347</v>
      </c>
      <c r="B1" s="20"/>
    </row>
    <row r="2" spans="1:2" s="21" customFormat="1">
      <c r="A2" s="218"/>
      <c r="B2" s="2"/>
    </row>
    <row r="3" spans="1:2" s="21" customFormat="1">
      <c r="A3" s="1007" t="s">
        <v>1392</v>
      </c>
      <c r="B3" s="2"/>
    </row>
    <row r="4" spans="1:2" s="21" customFormat="1" ht="9" customHeight="1">
      <c r="A4" s="218"/>
      <c r="B4" s="2"/>
    </row>
    <row r="5" spans="1:2" s="21" customFormat="1" ht="63" customHeight="1">
      <c r="A5" s="765" t="s">
        <v>1492</v>
      </c>
      <c r="B5" s="2"/>
    </row>
    <row r="6" spans="1:2" s="21" customFormat="1">
      <c r="A6" s="218"/>
      <c r="B6" s="2"/>
    </row>
    <row r="7" spans="1:2" s="21" customFormat="1" ht="36.75" customHeight="1">
      <c r="A7" s="765" t="s">
        <v>1393</v>
      </c>
      <c r="B7" s="2"/>
    </row>
    <row r="8" spans="1:2" s="21" customFormat="1">
      <c r="A8" s="218"/>
      <c r="B8" s="2"/>
    </row>
    <row r="9" spans="1:2" s="21" customFormat="1" ht="19.5" customHeight="1">
      <c r="A9" s="765" t="s">
        <v>1386</v>
      </c>
      <c r="B9" s="2"/>
    </row>
    <row r="10" spans="1:2" s="21" customFormat="1">
      <c r="A10" s="1008" t="s">
        <v>1387</v>
      </c>
      <c r="B10" s="2"/>
    </row>
    <row r="11" spans="1:2" s="21" customFormat="1">
      <c r="A11" s="1008" t="s">
        <v>1388</v>
      </c>
      <c r="B11" s="2"/>
    </row>
    <row r="12" spans="1:2" s="21" customFormat="1">
      <c r="A12" s="1008" t="s">
        <v>1389</v>
      </c>
      <c r="B12" s="2"/>
    </row>
    <row r="13" spans="1:2" s="21" customFormat="1">
      <c r="A13" s="1008" t="s">
        <v>1390</v>
      </c>
      <c r="B13" s="2"/>
    </row>
    <row r="14" spans="1:2" s="21" customFormat="1" ht="25.5" customHeight="1">
      <c r="A14" s="1009" t="s">
        <v>1391</v>
      </c>
      <c r="B14" s="2"/>
    </row>
    <row r="15" spans="1:2" s="21" customFormat="1">
      <c r="A15" s="1006"/>
      <c r="B15" s="2"/>
    </row>
    <row r="16" spans="1:2" s="21" customFormat="1" ht="37.5" customHeight="1">
      <c r="A16" s="765" t="s">
        <v>1405</v>
      </c>
      <c r="B16" s="2"/>
    </row>
    <row r="17" spans="1:2" s="1048" customFormat="1">
      <c r="A17" s="765"/>
      <c r="B17" s="2"/>
    </row>
    <row r="18" spans="1:2" s="1032" customFormat="1" ht="29.25" customHeight="1">
      <c r="A18" s="765" t="s">
        <v>1526</v>
      </c>
      <c r="B18" s="2"/>
    </row>
    <row r="19" spans="1:2" s="1048" customFormat="1" ht="10.5" customHeight="1">
      <c r="A19" s="765"/>
      <c r="B19" s="2"/>
    </row>
    <row r="20" spans="1:2" ht="24" customHeight="1"/>
    <row r="22" spans="1:2" hidden="1"/>
    <row r="23" spans="1:2" hidden="1"/>
    <row r="42" spans="1:1" ht="15" hidden="1" customHeight="1">
      <c r="A42" s="20" t="s">
        <v>1203</v>
      </c>
    </row>
  </sheetData>
  <sheetProtection algorithmName="SHA-512" hashValue="/ITC8pdkUwdy5HSNenWloI0HK9NjHOewN28dwsn2UC9479gNkY0bvRPcJlfzGduV4FtwzKiTs6wJBnC8wJIdIg==" saltValue="oGpXv67iv/bBfEzJD5nlQA==" spinCount="100000" sheet="1" objects="1" scenarios="1" selectLockedCells="1"/>
  <pageMargins left="0.7" right="0.7" top="0.75" bottom="0.75" header="0.3" footer="0.3"/>
  <pageSetup paperSize="9" scale="74"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1CBF-6882-43F8-852D-CA5FABA998B2}">
  <sheetPr codeName="Sheet16"/>
  <dimension ref="A1:S137"/>
  <sheetViews>
    <sheetView topLeftCell="A115" zoomScaleNormal="100" workbookViewId="0">
      <selection activeCell="A137" sqref="A137:S137"/>
    </sheetView>
  </sheetViews>
  <sheetFormatPr defaultColWidth="0" defaultRowHeight="0" customHeight="1" zeroHeight="1"/>
  <cols>
    <col min="1" max="1" width="6" style="18" customWidth="1"/>
    <col min="2" max="2" width="27.140625" style="18" customWidth="1"/>
    <col min="3" max="3" width="10.7109375" style="18" customWidth="1"/>
    <col min="4" max="7" width="12.7109375" style="18" customWidth="1"/>
    <col min="8" max="8" width="10.7109375" style="18" customWidth="1"/>
    <col min="9" max="13" width="12.7109375" style="18" customWidth="1"/>
    <col min="14" max="14" width="12.42578125" style="18" customWidth="1"/>
    <col min="15" max="17" width="12.7109375" style="18" customWidth="1"/>
    <col min="18" max="18" width="10.42578125" style="18" customWidth="1"/>
    <col min="19" max="19" width="3.7109375" style="20" customWidth="1"/>
    <col min="20" max="16384" width="9.140625" style="20" hidden="1"/>
  </cols>
  <sheetData>
    <row r="1" spans="1:19" s="21" customFormat="1" ht="15">
      <c r="A1" s="19" t="s">
        <v>1224</v>
      </c>
      <c r="B1" s="19"/>
      <c r="C1" s="19"/>
      <c r="D1" s="31"/>
      <c r="E1" s="19"/>
      <c r="F1" s="31"/>
      <c r="G1" s="19"/>
      <c r="H1" s="19"/>
      <c r="I1" s="19"/>
      <c r="J1" s="31"/>
      <c r="K1" s="19"/>
      <c r="L1" s="19"/>
      <c r="M1" s="19"/>
      <c r="N1" s="31"/>
      <c r="O1" s="19"/>
      <c r="P1" s="19"/>
      <c r="Q1" s="31"/>
      <c r="R1" s="31" t="s">
        <v>899</v>
      </c>
      <c r="S1" s="31"/>
    </row>
    <row r="2" spans="1:19" s="21" customFormat="1" ht="15.75">
      <c r="A2" s="73"/>
      <c r="B2" s="73"/>
      <c r="C2" s="74"/>
      <c r="D2" s="74"/>
      <c r="E2" s="74"/>
      <c r="F2" s="74"/>
      <c r="G2" s="74"/>
      <c r="H2" s="74"/>
      <c r="I2" s="74"/>
      <c r="J2" s="74"/>
      <c r="K2" s="74"/>
      <c r="L2" s="74"/>
      <c r="M2" s="74"/>
      <c r="N2" s="74"/>
      <c r="O2" s="74"/>
      <c r="P2" s="74"/>
      <c r="Q2" s="74"/>
      <c r="R2" s="243"/>
      <c r="S2" s="106"/>
    </row>
    <row r="3" spans="1:19" s="21" customFormat="1" ht="26.25" customHeight="1">
      <c r="A3" s="1284" t="s">
        <v>1527</v>
      </c>
      <c r="B3" s="1284"/>
      <c r="C3" s="1284"/>
      <c r="D3" s="1284"/>
      <c r="E3" s="1284"/>
      <c r="F3" s="1284"/>
      <c r="G3" s="1284"/>
      <c r="H3" s="1284"/>
      <c r="I3" s="1284"/>
      <c r="J3" s="1284"/>
      <c r="K3" s="1284"/>
      <c r="L3" s="1284"/>
      <c r="M3" s="1284"/>
      <c r="N3" s="1284"/>
      <c r="O3" s="1284"/>
      <c r="P3" s="1284"/>
      <c r="Q3" s="1284"/>
      <c r="R3" s="1284"/>
      <c r="S3" s="106"/>
    </row>
    <row r="4" spans="1:19" s="1070" customFormat="1" ht="12.75" customHeight="1">
      <c r="A4" s="1073"/>
      <c r="B4" s="1073"/>
      <c r="C4" s="1073"/>
      <c r="D4" s="1073"/>
      <c r="E4" s="1073"/>
      <c r="F4" s="1073"/>
      <c r="G4" s="1073"/>
      <c r="H4" s="1073"/>
      <c r="I4" s="1073"/>
      <c r="J4" s="1073"/>
      <c r="K4" s="1073"/>
      <c r="L4" s="1073"/>
      <c r="M4" s="1073"/>
      <c r="N4" s="1073"/>
      <c r="O4" s="1073"/>
      <c r="P4" s="1073"/>
      <c r="Q4" s="1073"/>
      <c r="R4" s="1073"/>
      <c r="S4" s="106"/>
    </row>
    <row r="5" spans="1:19" s="1070" customFormat="1" ht="12.75" customHeight="1">
      <c r="A5" s="1074" t="s">
        <v>1513</v>
      </c>
      <c r="B5" s="1073"/>
      <c r="C5" s="1073"/>
      <c r="D5" s="1073"/>
      <c r="E5" s="1073"/>
      <c r="F5" s="1073"/>
      <c r="G5" s="1073"/>
      <c r="H5" s="1073"/>
      <c r="I5" s="1073"/>
      <c r="J5" s="1073"/>
      <c r="K5" s="1073"/>
      <c r="L5" s="1073"/>
      <c r="M5" s="1073"/>
      <c r="N5" s="1073"/>
      <c r="O5" s="1073"/>
      <c r="P5" s="1073"/>
      <c r="Q5" s="1073"/>
      <c r="R5" s="1073"/>
      <c r="S5" s="106"/>
    </row>
    <row r="6" spans="1:19" s="21" customFormat="1" ht="15.75" thickBot="1">
      <c r="A6" s="2"/>
      <c r="B6" s="2"/>
      <c r="C6" s="2"/>
      <c r="D6" s="2"/>
      <c r="E6" s="2"/>
      <c r="F6" s="2"/>
      <c r="G6" s="2"/>
      <c r="H6" s="2"/>
      <c r="I6" s="2"/>
      <c r="J6" s="2"/>
      <c r="K6" s="2"/>
      <c r="L6" s="2"/>
      <c r="M6" s="2"/>
      <c r="N6" s="2"/>
      <c r="O6" s="2"/>
      <c r="P6" s="2"/>
      <c r="Q6" s="2"/>
      <c r="S6" s="106"/>
    </row>
    <row r="7" spans="1:19" s="21" customFormat="1" ht="15.75" thickBot="1">
      <c r="A7" s="1337">
        <v>45107</v>
      </c>
      <c r="B7" s="1338"/>
      <c r="C7" s="890" t="s">
        <v>3</v>
      </c>
      <c r="D7" s="891" t="s">
        <v>4</v>
      </c>
      <c r="E7" s="891" t="s">
        <v>5</v>
      </c>
      <c r="F7" s="891" t="s">
        <v>130</v>
      </c>
      <c r="G7" s="891" t="s">
        <v>127</v>
      </c>
      <c r="H7" s="891" t="s">
        <v>128</v>
      </c>
      <c r="I7" s="891" t="s">
        <v>129</v>
      </c>
      <c r="J7" s="891" t="s">
        <v>421</v>
      </c>
      <c r="K7" s="891" t="s">
        <v>731</v>
      </c>
      <c r="L7" s="891" t="s">
        <v>732</v>
      </c>
      <c r="M7" s="891" t="s">
        <v>733</v>
      </c>
      <c r="N7" s="891" t="s">
        <v>734</v>
      </c>
      <c r="O7" s="891" t="s">
        <v>735</v>
      </c>
      <c r="P7" s="891" t="s">
        <v>736</v>
      </c>
      <c r="Q7" s="891" t="s">
        <v>737</v>
      </c>
      <c r="R7" s="891" t="s">
        <v>738</v>
      </c>
      <c r="S7" s="106"/>
    </row>
    <row r="8" spans="1:19" s="21" customFormat="1" ht="50.25" customHeight="1" thickBot="1">
      <c r="A8" s="1339"/>
      <c r="B8" s="1340"/>
      <c r="C8" s="1329" t="s">
        <v>1225</v>
      </c>
      <c r="D8" s="1330"/>
      <c r="E8" s="1330"/>
      <c r="F8" s="1330"/>
      <c r="G8" s="1331"/>
      <c r="H8" s="1332" t="s">
        <v>136</v>
      </c>
      <c r="I8" s="1333"/>
      <c r="J8" s="1334"/>
      <c r="K8" s="1335" t="s">
        <v>1226</v>
      </c>
      <c r="L8" s="1330"/>
      <c r="M8" s="1336" t="s">
        <v>1227</v>
      </c>
      <c r="N8" s="1336" t="s">
        <v>1228</v>
      </c>
      <c r="O8" s="1322" t="s">
        <v>1229</v>
      </c>
      <c r="P8" s="1322" t="s">
        <v>1230</v>
      </c>
      <c r="Q8" s="1322" t="s">
        <v>1231</v>
      </c>
      <c r="R8" s="1322" t="s">
        <v>1232</v>
      </c>
      <c r="S8" s="106"/>
    </row>
    <row r="9" spans="1:19" s="21" customFormat="1" ht="105.75" thickBot="1">
      <c r="A9" s="1339"/>
      <c r="B9" s="1340"/>
      <c r="C9" s="892"/>
      <c r="D9" s="893" t="s">
        <v>1233</v>
      </c>
      <c r="E9" s="893" t="s">
        <v>1234</v>
      </c>
      <c r="F9" s="893" t="s">
        <v>1235</v>
      </c>
      <c r="G9" s="893" t="s">
        <v>1027</v>
      </c>
      <c r="H9" s="894"/>
      <c r="I9" s="893" t="s">
        <v>1236</v>
      </c>
      <c r="J9" s="893" t="s">
        <v>1027</v>
      </c>
      <c r="K9" s="895"/>
      <c r="L9" s="896" t="s">
        <v>1237</v>
      </c>
      <c r="M9" s="1336"/>
      <c r="N9" s="1336"/>
      <c r="O9" s="1322"/>
      <c r="P9" s="1322"/>
      <c r="Q9" s="1322"/>
      <c r="R9" s="1322"/>
      <c r="S9" s="106"/>
    </row>
    <row r="10" spans="1:19" s="21" customFormat="1" ht="21.75" thickBot="1">
      <c r="A10" s="1341"/>
      <c r="B10" s="1342"/>
      <c r="C10" s="897" t="s">
        <v>36</v>
      </c>
      <c r="D10" s="898" t="s">
        <v>36</v>
      </c>
      <c r="E10" s="898" t="s">
        <v>36</v>
      </c>
      <c r="F10" s="898" t="s">
        <v>1238</v>
      </c>
      <c r="G10" s="898" t="s">
        <v>36</v>
      </c>
      <c r="H10" s="899" t="s">
        <v>36</v>
      </c>
      <c r="I10" s="898" t="s">
        <v>1238</v>
      </c>
      <c r="J10" s="898" t="s">
        <v>36</v>
      </c>
      <c r="K10" s="898" t="s">
        <v>1239</v>
      </c>
      <c r="L10" s="898" t="s">
        <v>1239</v>
      </c>
      <c r="M10" s="898" t="s">
        <v>976</v>
      </c>
      <c r="N10" s="898" t="s">
        <v>36</v>
      </c>
      <c r="O10" s="898" t="s">
        <v>36</v>
      </c>
      <c r="P10" s="898" t="s">
        <v>36</v>
      </c>
      <c r="Q10" s="898" t="s">
        <v>36</v>
      </c>
      <c r="R10" s="898" t="s">
        <v>1240</v>
      </c>
      <c r="S10" s="106"/>
    </row>
    <row r="11" spans="1:19" s="21" customFormat="1" ht="32.25" thickBot="1">
      <c r="A11" s="891">
        <v>1</v>
      </c>
      <c r="B11" s="900" t="s">
        <v>1241</v>
      </c>
      <c r="C11" s="901"/>
      <c r="D11" s="901"/>
      <c r="E11" s="901"/>
      <c r="F11" s="901"/>
      <c r="G11" s="901"/>
      <c r="H11" s="902"/>
      <c r="I11" s="902"/>
      <c r="J11" s="902"/>
      <c r="K11" s="901"/>
      <c r="L11" s="901"/>
      <c r="M11" s="901"/>
      <c r="N11" s="901"/>
      <c r="O11" s="901"/>
      <c r="P11" s="901"/>
      <c r="Q11" s="901"/>
      <c r="R11" s="901"/>
      <c r="S11" s="106"/>
    </row>
    <row r="12" spans="1:19" s="21" customFormat="1" ht="21.75" thickBot="1">
      <c r="A12" s="891">
        <v>2</v>
      </c>
      <c r="B12" s="903" t="s">
        <v>1242</v>
      </c>
      <c r="C12" s="904">
        <f>ROUND('[16]1.CC Transition risk-Banking b.'!D7,0)</f>
        <v>43</v>
      </c>
      <c r="D12" s="905">
        <f>ROUND('[17]1.CC Transition risk-Banking b.'!E7,0)</f>
        <v>0</v>
      </c>
      <c r="E12" s="905"/>
      <c r="F12" s="904">
        <f>ROUND('[16]1.CC Transition risk-Banking b.'!G7,0)</f>
        <v>8</v>
      </c>
      <c r="G12" s="904">
        <f>ROUND('[16]1.CC Transition risk-Banking b.'!H7,0)</f>
        <v>1</v>
      </c>
      <c r="H12" s="906">
        <f>-ROUND('[16]1.CC Transition risk-Banking b.'!I7,0)</f>
        <v>-1</v>
      </c>
      <c r="I12" s="905">
        <f>ROUND('[16]1.CC Transition risk-Banking b.'!J7,0)</f>
        <v>0</v>
      </c>
      <c r="J12" s="906">
        <f>-ROUND('[16]1.CC Transition risk-Banking b.'!K7,0)</f>
        <v>-1</v>
      </c>
      <c r="K12" s="907">
        <f>ROUND('[16]1.CC Transition risk-Banking b.'!L7,0)</f>
        <v>20223</v>
      </c>
      <c r="L12" s="907">
        <f>ROUND('[16]1.CC Transition risk-Banking b.'!M7,0)</f>
        <v>5671</v>
      </c>
      <c r="M12" s="952">
        <f>'[16]1.CC Transition risk-Banking b.'!N7</f>
        <v>1</v>
      </c>
      <c r="N12" s="909">
        <f>ROUND('[16]1.CC Transition risk-Banking b.'!O7,0)</f>
        <v>23</v>
      </c>
      <c r="O12" s="909">
        <f>ROUND('[16]1.CC Transition risk-Banking b.'!P7,0)</f>
        <v>14</v>
      </c>
      <c r="P12" s="909">
        <f>ROUND('[16]1.CC Transition risk-Banking b.'!Q7,0)</f>
        <v>6</v>
      </c>
      <c r="Q12" s="909">
        <f>ROUND('[16]1.CC Transition risk-Banking b.'!R7,0)</f>
        <v>1</v>
      </c>
      <c r="R12" s="909">
        <f>'[16]1.CC Transition risk-Banking b.'!S7/365</f>
        <v>5.3818347564087077</v>
      </c>
      <c r="S12" s="106"/>
    </row>
    <row r="13" spans="1:19" s="21" customFormat="1" ht="15.75" thickBot="1">
      <c r="A13" s="891">
        <v>3</v>
      </c>
      <c r="B13" s="903" t="s">
        <v>1243</v>
      </c>
      <c r="C13" s="904">
        <f>ROUND('[16]1.CC Transition risk-Banking b.'!D8,0)</f>
        <v>12</v>
      </c>
      <c r="D13" s="905">
        <f>ROUND('[17]1.CC Transition risk-Banking b.'!E8,0)</f>
        <v>0</v>
      </c>
      <c r="E13" s="905"/>
      <c r="F13" s="904">
        <f>ROUND('[16]1.CC Transition risk-Banking b.'!G8,0)</f>
        <v>1</v>
      </c>
      <c r="G13" s="905">
        <f>ROUND('[16]1.CC Transition risk-Banking b.'!H8,0)</f>
        <v>0</v>
      </c>
      <c r="H13" s="905">
        <f>ROUND('[16]1.CC Transition risk-Banking b.'!I8,0)</f>
        <v>0</v>
      </c>
      <c r="I13" s="905">
        <f>ROUND('[16]1.CC Transition risk-Banking b.'!J8,0)</f>
        <v>0</v>
      </c>
      <c r="J13" s="905">
        <f>ROUND('[16]1.CC Transition risk-Banking b.'!K8,0)</f>
        <v>0</v>
      </c>
      <c r="K13" s="907">
        <f>ROUND('[16]1.CC Transition risk-Banking b.'!L8,0)</f>
        <v>4740</v>
      </c>
      <c r="L13" s="907">
        <f>ROUND('[16]1.CC Transition risk-Banking b.'!M8,0)</f>
        <v>1307</v>
      </c>
      <c r="M13" s="908">
        <f>'[16]1.CC Transition risk-Banking b.'!N8</f>
        <v>1</v>
      </c>
      <c r="N13" s="909">
        <f>ROUND('[16]1.CC Transition risk-Banking b.'!O8,0)</f>
        <v>6</v>
      </c>
      <c r="O13" s="909">
        <f>ROUND('[16]1.CC Transition risk-Banking b.'!P8,0)</f>
        <v>6</v>
      </c>
      <c r="P13" s="905">
        <f>ROUND('[16]1.CC Transition risk-Banking b.'!Q8,0)</f>
        <v>0</v>
      </c>
      <c r="Q13" s="905">
        <f>ROUND('[16]1.CC Transition risk-Banking b.'!R8,0)</f>
        <v>0</v>
      </c>
      <c r="R13" s="905">
        <f>'[16]1.CC Transition risk-Banking b.'!S8/365</f>
        <v>4.2438865902449159</v>
      </c>
      <c r="S13" s="106"/>
    </row>
    <row r="14" spans="1:19" s="21" customFormat="1" ht="21.75" thickBot="1">
      <c r="A14" s="891">
        <v>4</v>
      </c>
      <c r="B14" s="910" t="s">
        <v>1244</v>
      </c>
      <c r="C14" s="905">
        <f>ROUND('[16]1.CC Transition risk-Banking b.'!D9,0)</f>
        <v>0</v>
      </c>
      <c r="D14" s="905">
        <f>ROUND('[17]1.CC Transition risk-Banking b.'!E9,0)</f>
        <v>0</v>
      </c>
      <c r="E14" s="905"/>
      <c r="F14" s="905">
        <f>ROUND('[16]1.CC Transition risk-Banking b.'!G9,0)</f>
        <v>0</v>
      </c>
      <c r="G14" s="905">
        <f>ROUND('[16]1.CC Transition risk-Banking b.'!H9,0)</f>
        <v>0</v>
      </c>
      <c r="H14" s="905">
        <f>ROUND('[16]1.CC Transition risk-Banking b.'!I9,0)</f>
        <v>0</v>
      </c>
      <c r="I14" s="905">
        <f>ROUND('[16]1.CC Transition risk-Banking b.'!J9,0)</f>
        <v>0</v>
      </c>
      <c r="J14" s="905">
        <f>ROUND('[16]1.CC Transition risk-Banking b.'!K9,0)</f>
        <v>0</v>
      </c>
      <c r="K14" s="905">
        <f>ROUND('[16]1.CC Transition risk-Banking b.'!L9,0)</f>
        <v>0</v>
      </c>
      <c r="L14" s="905">
        <f>ROUND('[16]1.CC Transition risk-Banking b.'!M9,0)</f>
        <v>0</v>
      </c>
      <c r="M14" s="905">
        <v>0</v>
      </c>
      <c r="N14" s="905">
        <f>ROUND('[16]1.CC Transition risk-Banking b.'!O9,0)</f>
        <v>0</v>
      </c>
      <c r="O14" s="905">
        <f>ROUND('[16]1.CC Transition risk-Banking b.'!P9,0)</f>
        <v>0</v>
      </c>
      <c r="P14" s="905">
        <f>ROUND('[16]1.CC Transition risk-Banking b.'!Q9,0)</f>
        <v>0</v>
      </c>
      <c r="Q14" s="905">
        <f>ROUND('[16]1.CC Transition risk-Banking b.'!R9,0)</f>
        <v>0</v>
      </c>
      <c r="R14" s="905">
        <f>'[16]1.CC Transition risk-Banking b.'!S9/365</f>
        <v>0</v>
      </c>
      <c r="S14" s="106"/>
    </row>
    <row r="15" spans="1:19" s="21" customFormat="1" ht="21.75" thickBot="1">
      <c r="A15" s="891">
        <v>5</v>
      </c>
      <c r="B15" s="910" t="s">
        <v>1245</v>
      </c>
      <c r="C15" s="905">
        <f>ROUND('[16]1.CC Transition risk-Banking b.'!D10,0)</f>
        <v>0</v>
      </c>
      <c r="D15" s="905">
        <f>ROUND('[17]1.CC Transition risk-Banking b.'!E10,0)</f>
        <v>0</v>
      </c>
      <c r="E15" s="905"/>
      <c r="F15" s="905">
        <f>ROUND('[16]1.CC Transition risk-Banking b.'!G10,0)</f>
        <v>0</v>
      </c>
      <c r="G15" s="905">
        <f>ROUND('[16]1.CC Transition risk-Banking b.'!H10,0)</f>
        <v>0</v>
      </c>
      <c r="H15" s="905">
        <f>ROUND('[16]1.CC Transition risk-Banking b.'!I10,0)</f>
        <v>0</v>
      </c>
      <c r="I15" s="905">
        <f>ROUND('[16]1.CC Transition risk-Banking b.'!J10,0)</f>
        <v>0</v>
      </c>
      <c r="J15" s="905">
        <f>ROUND('[16]1.CC Transition risk-Banking b.'!K10,0)</f>
        <v>0</v>
      </c>
      <c r="K15" s="905">
        <f>ROUND('[16]1.CC Transition risk-Banking b.'!L10,0)</f>
        <v>0</v>
      </c>
      <c r="L15" s="905">
        <f>ROUND('[16]1.CC Transition risk-Banking b.'!M10,0)</f>
        <v>0</v>
      </c>
      <c r="M15" s="905">
        <v>0</v>
      </c>
      <c r="N15" s="905">
        <f>ROUND('[16]1.CC Transition risk-Banking b.'!O10,0)</f>
        <v>0</v>
      </c>
      <c r="O15" s="905">
        <f>ROUND('[16]1.CC Transition risk-Banking b.'!P10,0)</f>
        <v>0</v>
      </c>
      <c r="P15" s="905">
        <f>ROUND('[16]1.CC Transition risk-Banking b.'!Q10,0)</f>
        <v>0</v>
      </c>
      <c r="Q15" s="905">
        <f>ROUND('[16]1.CC Transition risk-Banking b.'!R10,0)</f>
        <v>0</v>
      </c>
      <c r="R15" s="905">
        <f>'[16]1.CC Transition risk-Banking b.'!S10/365</f>
        <v>0</v>
      </c>
      <c r="S15" s="106"/>
    </row>
    <row r="16" spans="1:19" s="21" customFormat="1" ht="15.75" thickBot="1">
      <c r="A16" s="891">
        <v>6</v>
      </c>
      <c r="B16" s="910" t="s">
        <v>1246</v>
      </c>
      <c r="C16" s="904">
        <f>ROUND('[16]1.CC Transition risk-Banking b.'!D11,0)</f>
        <v>1</v>
      </c>
      <c r="D16" s="905">
        <f>ROUND('[17]1.CC Transition risk-Banking b.'!E11,0)</f>
        <v>0</v>
      </c>
      <c r="E16" s="905"/>
      <c r="F16" s="904">
        <f>ROUND('[16]1.CC Transition risk-Banking b.'!G11,0)</f>
        <v>1</v>
      </c>
      <c r="G16" s="905">
        <f>ROUND('[16]1.CC Transition risk-Banking b.'!H11,0)</f>
        <v>0</v>
      </c>
      <c r="H16" s="905">
        <f>ROUND('[16]1.CC Transition risk-Banking b.'!I11,0)</f>
        <v>0</v>
      </c>
      <c r="I16" s="905">
        <f>ROUND('[16]1.CC Transition risk-Banking b.'!J11,0)</f>
        <v>0</v>
      </c>
      <c r="J16" s="905">
        <f>ROUND('[16]1.CC Transition risk-Banking b.'!K11,0)</f>
        <v>0</v>
      </c>
      <c r="K16" s="911">
        <f>ROUND('[16]1.CC Transition risk-Banking b.'!L11,0)</f>
        <v>296</v>
      </c>
      <c r="L16" s="907">
        <f>ROUND('[16]1.CC Transition risk-Banking b.'!M11,0)</f>
        <v>266</v>
      </c>
      <c r="M16" s="908">
        <f>'[16]1.CC Transition risk-Banking b.'!N11</f>
        <v>1</v>
      </c>
      <c r="N16" s="909">
        <f>ROUND('[16]1.CC Transition risk-Banking b.'!O11,0)</f>
        <v>1</v>
      </c>
      <c r="O16" s="905">
        <f>ROUND('[16]1.CC Transition risk-Banking b.'!P11,0)</f>
        <v>0</v>
      </c>
      <c r="P16" s="905">
        <f>ROUND('[16]1.CC Transition risk-Banking b.'!Q11,0)</f>
        <v>0</v>
      </c>
      <c r="Q16" s="905">
        <f>ROUND('[16]1.CC Transition risk-Banking b.'!R11,0)</f>
        <v>0</v>
      </c>
      <c r="R16" s="905">
        <f>'[16]1.CC Transition risk-Banking b.'!S11/365</f>
        <v>0</v>
      </c>
      <c r="S16" s="106"/>
    </row>
    <row r="17" spans="1:19" s="21" customFormat="1" ht="21.75" thickBot="1">
      <c r="A17" s="891">
        <v>7</v>
      </c>
      <c r="B17" s="910" t="s">
        <v>1247</v>
      </c>
      <c r="C17" s="904">
        <f>ROUND('[16]1.CC Transition risk-Banking b.'!D12,0)</f>
        <v>11</v>
      </c>
      <c r="D17" s="905">
        <f>ROUND('[17]1.CC Transition risk-Banking b.'!E12,0)</f>
        <v>0</v>
      </c>
      <c r="E17" s="905"/>
      <c r="F17" s="905">
        <f>ROUND('[16]1.CC Transition risk-Banking b.'!G12,0)</f>
        <v>0</v>
      </c>
      <c r="G17" s="905">
        <f>ROUND('[16]1.CC Transition risk-Banking b.'!H12,0)</f>
        <v>0</v>
      </c>
      <c r="H17" s="905">
        <f>ROUND('[16]1.CC Transition risk-Banking b.'!I12,0)</f>
        <v>0</v>
      </c>
      <c r="I17" s="905">
        <f>ROUND('[16]1.CC Transition risk-Banking b.'!J12,0)</f>
        <v>0</v>
      </c>
      <c r="J17" s="905">
        <f>ROUND('[16]1.CC Transition risk-Banking b.'!K12,0)</f>
        <v>0</v>
      </c>
      <c r="K17" s="907">
        <f>ROUND('[16]1.CC Transition risk-Banking b.'!L12,0)</f>
        <v>3780</v>
      </c>
      <c r="L17" s="907">
        <f>ROUND('[16]1.CC Transition risk-Banking b.'!M12,0)</f>
        <v>631</v>
      </c>
      <c r="M17" s="908">
        <f>'[16]1.CC Transition risk-Banking b.'!N12</f>
        <v>1</v>
      </c>
      <c r="N17" s="909">
        <f>ROUND('[16]1.CC Transition risk-Banking b.'!O12,0)</f>
        <v>5</v>
      </c>
      <c r="O17" s="909">
        <f>ROUND('[16]1.CC Transition risk-Banking b.'!P12,0)</f>
        <v>6</v>
      </c>
      <c r="P17" s="905">
        <f>ROUND('[16]1.CC Transition risk-Banking b.'!Q12,0)</f>
        <v>0</v>
      </c>
      <c r="Q17" s="905">
        <f>ROUND('[16]1.CC Transition risk-Banking b.'!R12,0)</f>
        <v>0</v>
      </c>
      <c r="R17" s="905">
        <f>'[16]1.CC Transition risk-Banking b.'!S12/365</f>
        <v>4.4726119704507648</v>
      </c>
      <c r="S17" s="106"/>
    </row>
    <row r="18" spans="1:19" s="21" customFormat="1" ht="21.75" thickBot="1">
      <c r="A18" s="891">
        <v>8</v>
      </c>
      <c r="B18" s="910" t="s">
        <v>1248</v>
      </c>
      <c r="C18" s="905">
        <f>ROUND('[16]1.CC Transition risk-Banking b.'!D13,0)</f>
        <v>0</v>
      </c>
      <c r="D18" s="905">
        <f>ROUND('[17]1.CC Transition risk-Banking b.'!E13,0)</f>
        <v>0</v>
      </c>
      <c r="E18" s="905"/>
      <c r="F18" s="905">
        <f>ROUND('[16]1.CC Transition risk-Banking b.'!G13,0)</f>
        <v>0</v>
      </c>
      <c r="G18" s="905">
        <f>ROUND('[16]1.CC Transition risk-Banking b.'!H13,0)</f>
        <v>0</v>
      </c>
      <c r="H18" s="905">
        <f>ROUND('[16]1.CC Transition risk-Banking b.'!I13,0)</f>
        <v>0</v>
      </c>
      <c r="I18" s="905">
        <f>ROUND('[16]1.CC Transition risk-Banking b.'!J13,0)</f>
        <v>0</v>
      </c>
      <c r="J18" s="905">
        <f>ROUND('[16]1.CC Transition risk-Banking b.'!K13,0)</f>
        <v>0</v>
      </c>
      <c r="K18" s="907">
        <f>ROUND('[16]1.CC Transition risk-Banking b.'!L13,0)</f>
        <v>664</v>
      </c>
      <c r="L18" s="907">
        <f>ROUND('[16]1.CC Transition risk-Banking b.'!M13,0)</f>
        <v>411</v>
      </c>
      <c r="M18" s="908">
        <f>'[16]1.CC Transition risk-Banking b.'!N13</f>
        <v>1</v>
      </c>
      <c r="N18" s="905">
        <f>ROUND('[16]1.CC Transition risk-Banking b.'!O13,0)</f>
        <v>0</v>
      </c>
      <c r="O18" s="905">
        <f>ROUND('[16]1.CC Transition risk-Banking b.'!P13,0)</f>
        <v>0</v>
      </c>
      <c r="P18" s="905">
        <f>ROUND('[16]1.CC Transition risk-Banking b.'!Q13,0)</f>
        <v>0</v>
      </c>
      <c r="Q18" s="905">
        <f>ROUND('[16]1.CC Transition risk-Banking b.'!R13,0)</f>
        <v>0</v>
      </c>
      <c r="R18" s="905">
        <f>'[16]1.CC Transition risk-Banking b.'!S13/365</f>
        <v>4.0813027857340352</v>
      </c>
      <c r="S18" s="106"/>
    </row>
    <row r="19" spans="1:19" s="21" customFormat="1" ht="15.75" thickBot="1">
      <c r="A19" s="891">
        <v>9</v>
      </c>
      <c r="B19" s="903" t="s">
        <v>1249</v>
      </c>
      <c r="C19" s="904">
        <f>ROUND('[16]1.CC Transition risk-Banking b.'!D14,0)</f>
        <v>444</v>
      </c>
      <c r="D19" s="905">
        <f>ROUND('[17]1.CC Transition risk-Banking b.'!E14,0)</f>
        <v>0</v>
      </c>
      <c r="E19" s="905"/>
      <c r="F19" s="904">
        <f>ROUND('[16]1.CC Transition risk-Banking b.'!G14,0)</f>
        <v>27</v>
      </c>
      <c r="G19" s="904">
        <f>ROUND('[16]1.CC Transition risk-Banking b.'!H14,0)</f>
        <v>7</v>
      </c>
      <c r="H19" s="906">
        <f>-ROUND('[16]1.CC Transition risk-Banking b.'!I14,0)</f>
        <v>-5</v>
      </c>
      <c r="I19" s="906">
        <f>-ROUND('[16]1.CC Transition risk-Banking b.'!J14,0)</f>
        <v>-1</v>
      </c>
      <c r="J19" s="906">
        <f>-ROUND('[16]1.CC Transition risk-Banking b.'!K14,0)</f>
        <v>-2</v>
      </c>
      <c r="K19" s="907">
        <f>ROUND('[16]1.CC Transition risk-Banking b.'!L14,0)</f>
        <v>185258</v>
      </c>
      <c r="L19" s="907">
        <f>ROUND('[16]1.CC Transition risk-Banking b.'!M14,0)</f>
        <v>126961</v>
      </c>
      <c r="M19" s="908">
        <f>'[16]1.CC Transition risk-Banking b.'!N14</f>
        <v>0.85358708923689641</v>
      </c>
      <c r="N19" s="909">
        <f>ROUND('[16]1.CC Transition risk-Banking b.'!O14,0)</f>
        <v>247</v>
      </c>
      <c r="O19" s="909">
        <f>ROUND('[16]1.CC Transition risk-Banking b.'!P14,0)</f>
        <v>153</v>
      </c>
      <c r="P19" s="909">
        <f>ROUND('[16]1.CC Transition risk-Banking b.'!Q14,0)</f>
        <v>44</v>
      </c>
      <c r="Q19" s="905">
        <f>ROUND('[16]1.CC Transition risk-Banking b.'!R14,0)</f>
        <v>0</v>
      </c>
      <c r="R19" s="905">
        <f>'[16]1.CC Transition risk-Banking b.'!S14/365</f>
        <v>4.3300459726802494</v>
      </c>
      <c r="S19" s="106"/>
    </row>
    <row r="20" spans="1:19" s="21" customFormat="1" ht="21.75" thickBot="1">
      <c r="A20" s="891">
        <v>10</v>
      </c>
      <c r="B20" s="910" t="s">
        <v>1250</v>
      </c>
      <c r="C20" s="904">
        <f>ROUND('[16]1.CC Transition risk-Banking b.'!D15,0)</f>
        <v>110</v>
      </c>
      <c r="D20" s="905">
        <f>ROUND('[17]1.CC Transition risk-Banking b.'!E15,0)</f>
        <v>0</v>
      </c>
      <c r="E20" s="905"/>
      <c r="F20" s="904">
        <f>ROUND('[16]1.CC Transition risk-Banking b.'!G15,0)</f>
        <v>18</v>
      </c>
      <c r="G20" s="904">
        <f>ROUND('[16]1.CC Transition risk-Banking b.'!H15,0)</f>
        <v>2</v>
      </c>
      <c r="H20" s="906">
        <f>-ROUND('[16]1.CC Transition risk-Banking b.'!I15,0)</f>
        <v>-2</v>
      </c>
      <c r="I20" s="906">
        <f>-ROUND('[16]1.CC Transition risk-Banking b.'!J15,0)</f>
        <v>-1</v>
      </c>
      <c r="J20" s="906">
        <f>-ROUND('[16]1.CC Transition risk-Banking b.'!K15,0)</f>
        <v>-2</v>
      </c>
      <c r="K20" s="907">
        <f>ROUND('[16]1.CC Transition risk-Banking b.'!L15,0)</f>
        <v>43739</v>
      </c>
      <c r="L20" s="907">
        <f>ROUND('[16]1.CC Transition risk-Banking b.'!M15,0)</f>
        <v>38012</v>
      </c>
      <c r="M20" s="908">
        <f>'[16]1.CC Transition risk-Banking b.'!N15</f>
        <v>0.94667740084394369</v>
      </c>
      <c r="N20" s="909">
        <f>ROUND('[16]1.CC Transition risk-Banking b.'!O15,0)</f>
        <v>57</v>
      </c>
      <c r="O20" s="909">
        <f>ROUND('[16]1.CC Transition risk-Banking b.'!P15,0)</f>
        <v>34</v>
      </c>
      <c r="P20" s="909">
        <f>ROUND('[16]1.CC Transition risk-Banking b.'!Q15,0)</f>
        <v>19</v>
      </c>
      <c r="Q20" s="905">
        <f>ROUND('[16]1.CC Transition risk-Banking b.'!R15,0)</f>
        <v>0</v>
      </c>
      <c r="R20" s="905">
        <f>'[16]1.CC Transition risk-Banking b.'!S15/365</f>
        <v>4.8507431400389089</v>
      </c>
      <c r="S20" s="106"/>
    </row>
    <row r="21" spans="1:19" s="21" customFormat="1" ht="21.75" thickBot="1">
      <c r="A21" s="891">
        <v>11</v>
      </c>
      <c r="B21" s="910" t="s">
        <v>1251</v>
      </c>
      <c r="C21" s="904">
        <f>ROUND('[16]1.CC Transition risk-Banking b.'!D16,0)</f>
        <v>22</v>
      </c>
      <c r="D21" s="905">
        <f>ROUND('[17]1.CC Transition risk-Banking b.'!E16,0)</f>
        <v>0</v>
      </c>
      <c r="E21" s="905"/>
      <c r="F21" s="905">
        <f>ROUND('[16]1.CC Transition risk-Banking b.'!G16,0)</f>
        <v>0</v>
      </c>
      <c r="G21" s="905">
        <f>ROUND('[16]1.CC Transition risk-Banking b.'!H16,0)</f>
        <v>0</v>
      </c>
      <c r="H21" s="905">
        <f>ROUND('[16]1.CC Transition risk-Banking b.'!I16,0)</f>
        <v>0</v>
      </c>
      <c r="I21" s="905">
        <f>ROUND('[16]1.CC Transition risk-Banking b.'!J16,0)</f>
        <v>0</v>
      </c>
      <c r="J21" s="905">
        <f>ROUND('[16]1.CC Transition risk-Banking b.'!K16,0)</f>
        <v>0</v>
      </c>
      <c r="K21" s="907">
        <f>ROUND('[16]1.CC Transition risk-Banking b.'!L16,0)</f>
        <v>4172</v>
      </c>
      <c r="L21" s="907">
        <f>ROUND('[16]1.CC Transition risk-Banking b.'!M16,0)</f>
        <v>3385</v>
      </c>
      <c r="M21" s="908">
        <f>'[16]1.CC Transition risk-Banking b.'!N16</f>
        <v>0.55137300763842001</v>
      </c>
      <c r="N21" s="909">
        <f>ROUND('[16]1.CC Transition risk-Banking b.'!O16,0)</f>
        <v>17</v>
      </c>
      <c r="O21" s="909">
        <f>ROUND('[16]1.CC Transition risk-Banking b.'!P16,0)</f>
        <v>2</v>
      </c>
      <c r="P21" s="909">
        <f>ROUND('[16]1.CC Transition risk-Banking b.'!Q16,0)</f>
        <v>3</v>
      </c>
      <c r="Q21" s="905">
        <f>ROUND('[16]1.CC Transition risk-Banking b.'!R16,0)</f>
        <v>0</v>
      </c>
      <c r="R21" s="905">
        <f>'[16]1.CC Transition risk-Banking b.'!S16/365</f>
        <v>3.43378756158077</v>
      </c>
      <c r="S21" s="106"/>
    </row>
    <row r="22" spans="1:19" s="21" customFormat="1" ht="21.75" thickBot="1">
      <c r="A22" s="891">
        <v>12</v>
      </c>
      <c r="B22" s="910" t="s">
        <v>1252</v>
      </c>
      <c r="C22" s="905">
        <f>ROUND('[16]1.CC Transition risk-Banking b.'!D17,0)</f>
        <v>0</v>
      </c>
      <c r="D22" s="905">
        <f>ROUND('[17]1.CC Transition risk-Banking b.'!E17,0)</f>
        <v>0</v>
      </c>
      <c r="E22" s="905"/>
      <c r="F22" s="905">
        <f>ROUND('[16]1.CC Transition risk-Banking b.'!G17,0)</f>
        <v>0</v>
      </c>
      <c r="G22" s="905">
        <f>ROUND('[16]1.CC Transition risk-Banking b.'!H17,0)</f>
        <v>0</v>
      </c>
      <c r="H22" s="905">
        <f>ROUND('[16]1.CC Transition risk-Banking b.'!I17,0)</f>
        <v>0</v>
      </c>
      <c r="I22" s="905">
        <f>ROUND('[16]1.CC Transition risk-Banking b.'!J17,0)</f>
        <v>0</v>
      </c>
      <c r="J22" s="905">
        <f>ROUND('[16]1.CC Transition risk-Banking b.'!K17,0)</f>
        <v>0</v>
      </c>
      <c r="K22" s="905">
        <v>0</v>
      </c>
      <c r="L22" s="905">
        <v>0</v>
      </c>
      <c r="M22" s="905">
        <v>0</v>
      </c>
      <c r="N22" s="905">
        <f>ROUND('[16]1.CC Transition risk-Banking b.'!O17,0)</f>
        <v>0</v>
      </c>
      <c r="O22" s="905">
        <f>ROUND('[16]1.CC Transition risk-Banking b.'!P17,0)</f>
        <v>0</v>
      </c>
      <c r="P22" s="905">
        <f>ROUND('[16]1.CC Transition risk-Banking b.'!Q17,0)</f>
        <v>0</v>
      </c>
      <c r="Q22" s="905">
        <f>ROUND('[16]1.CC Transition risk-Banking b.'!R17,0)</f>
        <v>0</v>
      </c>
      <c r="R22" s="905">
        <f>'[16]1.CC Transition risk-Banking b.'!S17/365</f>
        <v>0</v>
      </c>
      <c r="S22" s="106"/>
    </row>
    <row r="23" spans="1:19" s="21" customFormat="1" ht="21.75" thickBot="1">
      <c r="A23" s="891">
        <v>13</v>
      </c>
      <c r="B23" s="910" t="s">
        <v>1253</v>
      </c>
      <c r="C23" s="904">
        <f>ROUND('[16]1.CC Transition risk-Banking b.'!D18,0)</f>
        <v>2</v>
      </c>
      <c r="D23" s="905">
        <f>ROUND('[17]1.CC Transition risk-Banking b.'!E18,0)</f>
        <v>0</v>
      </c>
      <c r="E23" s="905"/>
      <c r="F23" s="905">
        <f>ROUND('[16]1.CC Transition risk-Banking b.'!G18,0)</f>
        <v>0</v>
      </c>
      <c r="G23" s="905">
        <f>ROUND('[16]1.CC Transition risk-Banking b.'!H18,0)</f>
        <v>0</v>
      </c>
      <c r="H23" s="905">
        <f>ROUND('[16]1.CC Transition risk-Banking b.'!I18,0)</f>
        <v>0</v>
      </c>
      <c r="I23" s="905">
        <f>ROUND('[16]1.CC Transition risk-Banking b.'!J18,0)</f>
        <v>0</v>
      </c>
      <c r="J23" s="905">
        <f>ROUND('[16]1.CC Transition risk-Banking b.'!K18,0)</f>
        <v>0</v>
      </c>
      <c r="K23" s="907">
        <f>ROUND('[16]1.CC Transition risk-Banking b.'!L18,0)</f>
        <v>514</v>
      </c>
      <c r="L23" s="907">
        <f>ROUND('[16]1.CC Transition risk-Banking b.'!M18,0)</f>
        <v>387</v>
      </c>
      <c r="M23" s="908">
        <f>'[16]1.CC Transition risk-Banking b.'!N18</f>
        <v>1</v>
      </c>
      <c r="N23" s="909">
        <f>ROUND('[16]1.CC Transition risk-Banking b.'!O18,0)</f>
        <v>1</v>
      </c>
      <c r="O23" s="909">
        <f>ROUND('[16]1.CC Transition risk-Banking b.'!P18,0)</f>
        <v>1</v>
      </c>
      <c r="P23" s="905">
        <f>ROUND('[16]1.CC Transition risk-Banking b.'!Q18,0)</f>
        <v>0</v>
      </c>
      <c r="Q23" s="905">
        <f>ROUND('[16]1.CC Transition risk-Banking b.'!R18,0)</f>
        <v>0</v>
      </c>
      <c r="R23" s="905">
        <f>'[16]1.CC Transition risk-Banking b.'!S18/365</f>
        <v>2.8391516228055229</v>
      </c>
      <c r="S23" s="106"/>
    </row>
    <row r="24" spans="1:19" s="21" customFormat="1" ht="21.75" thickBot="1">
      <c r="A24" s="891">
        <v>14</v>
      </c>
      <c r="B24" s="910" t="s">
        <v>1254</v>
      </c>
      <c r="C24" s="904">
        <f>ROUND('[16]1.CC Transition risk-Banking b.'!D19,0)</f>
        <v>2</v>
      </c>
      <c r="D24" s="905">
        <f>ROUND('[17]1.CC Transition risk-Banking b.'!E19,0)</f>
        <v>0</v>
      </c>
      <c r="E24" s="905"/>
      <c r="F24" s="905">
        <f>ROUND('[16]1.CC Transition risk-Banking b.'!G19,0)</f>
        <v>0</v>
      </c>
      <c r="G24" s="905">
        <f>ROUND('[16]1.CC Transition risk-Banking b.'!H19,0)</f>
        <v>0</v>
      </c>
      <c r="H24" s="905">
        <f>ROUND('[16]1.CC Transition risk-Banking b.'!I19,0)</f>
        <v>0</v>
      </c>
      <c r="I24" s="905">
        <f>ROUND('[16]1.CC Transition risk-Banking b.'!J19,0)</f>
        <v>0</v>
      </c>
      <c r="J24" s="905">
        <f>ROUND('[16]1.CC Transition risk-Banking b.'!K19,0)</f>
        <v>0</v>
      </c>
      <c r="K24" s="907">
        <f>ROUND('[16]1.CC Transition risk-Banking b.'!L19,0)</f>
        <v>468</v>
      </c>
      <c r="L24" s="907">
        <f>ROUND('[16]1.CC Transition risk-Banking b.'!M19,0)</f>
        <v>344</v>
      </c>
      <c r="M24" s="908">
        <f>'[16]1.CC Transition risk-Banking b.'!N19</f>
        <v>1</v>
      </c>
      <c r="N24" s="909">
        <f>ROUND('[16]1.CC Transition risk-Banking b.'!O19,0)</f>
        <v>1</v>
      </c>
      <c r="O24" s="909">
        <f>ROUND('[16]1.CC Transition risk-Banking b.'!P19,0)</f>
        <v>1</v>
      </c>
      <c r="P24" s="905">
        <f>ROUND('[16]1.CC Transition risk-Banking b.'!Q19,0)</f>
        <v>0</v>
      </c>
      <c r="Q24" s="905">
        <f>ROUND('[16]1.CC Transition risk-Banking b.'!R19,0)</f>
        <v>0</v>
      </c>
      <c r="R24" s="905">
        <f>'[16]1.CC Transition risk-Banking b.'!S19/365</f>
        <v>5.5349579883376219</v>
      </c>
      <c r="S24" s="106"/>
    </row>
    <row r="25" spans="1:19" s="21" customFormat="1" ht="21.75" thickBot="1">
      <c r="A25" s="891">
        <v>15</v>
      </c>
      <c r="B25" s="910" t="s">
        <v>1255</v>
      </c>
      <c r="C25" s="904">
        <f>ROUND('[16]1.CC Transition risk-Banking b.'!D20,0)</f>
        <v>1</v>
      </c>
      <c r="D25" s="905">
        <f>ROUND('[17]1.CC Transition risk-Banking b.'!E20,0)</f>
        <v>0</v>
      </c>
      <c r="E25" s="905"/>
      <c r="F25" s="905">
        <f>ROUND('[16]1.CC Transition risk-Banking b.'!G20,0)</f>
        <v>0</v>
      </c>
      <c r="G25" s="905">
        <f>ROUND('[16]1.CC Transition risk-Banking b.'!H20,0)</f>
        <v>0</v>
      </c>
      <c r="H25" s="905">
        <f>ROUND('[16]1.CC Transition risk-Banking b.'!I20,0)</f>
        <v>0</v>
      </c>
      <c r="I25" s="905">
        <f>ROUND('[16]1.CC Transition risk-Banking b.'!J20,0)</f>
        <v>0</v>
      </c>
      <c r="J25" s="905">
        <f>ROUND('[16]1.CC Transition risk-Banking b.'!K20,0)</f>
        <v>0</v>
      </c>
      <c r="K25" s="911">
        <f>ROUND('[16]1.CC Transition risk-Banking b.'!L20,0)</f>
        <v>290</v>
      </c>
      <c r="L25" s="907">
        <f>ROUND('[16]1.CC Transition risk-Banking b.'!M20,0)</f>
        <v>215</v>
      </c>
      <c r="M25" s="908">
        <f>'[16]1.CC Transition risk-Banking b.'!N20</f>
        <v>1</v>
      </c>
      <c r="N25" s="909">
        <f>ROUND('[16]1.CC Transition risk-Banking b.'!O20,0)</f>
        <v>1</v>
      </c>
      <c r="O25" s="905">
        <f>ROUND('[16]1.CC Transition risk-Banking b.'!P20,0)</f>
        <v>0</v>
      </c>
      <c r="P25" s="905">
        <f>ROUND('[16]1.CC Transition risk-Banking b.'!Q20,0)</f>
        <v>0</v>
      </c>
      <c r="Q25" s="905">
        <f>ROUND('[16]1.CC Transition risk-Banking b.'!R20,0)</f>
        <v>0</v>
      </c>
      <c r="R25" s="905">
        <f>'[16]1.CC Transition risk-Banking b.'!S20/365</f>
        <v>1.3808803437833888</v>
      </c>
      <c r="S25" s="106"/>
    </row>
    <row r="26" spans="1:19" s="21" customFormat="1" ht="53.25" thickBot="1">
      <c r="A26" s="891">
        <v>16</v>
      </c>
      <c r="B26" s="910" t="s">
        <v>1256</v>
      </c>
      <c r="C26" s="909">
        <f>ROUND('[16]1.CC Transition risk-Banking b.'!D21,0)</f>
        <v>6</v>
      </c>
      <c r="D26" s="912">
        <f>ROUND('[17]1.CC Transition risk-Banking b.'!E21,0)</f>
        <v>0</v>
      </c>
      <c r="E26" s="912"/>
      <c r="F26" s="904">
        <f>ROUND('[16]1.CC Transition risk-Banking b.'!G21,0)</f>
        <v>1</v>
      </c>
      <c r="G26" s="912">
        <f>ROUND('[16]1.CC Transition risk-Banking b.'!H21,0)</f>
        <v>0</v>
      </c>
      <c r="H26" s="912">
        <f>ROUND('[16]1.CC Transition risk-Banking b.'!I21,0)</f>
        <v>0</v>
      </c>
      <c r="I26" s="912">
        <f>ROUND('[16]1.CC Transition risk-Banking b.'!J21,0)</f>
        <v>0</v>
      </c>
      <c r="J26" s="912">
        <f>ROUND('[16]1.CC Transition risk-Banking b.'!K21,0)</f>
        <v>0</v>
      </c>
      <c r="K26" s="909">
        <f>ROUND('[16]1.CC Transition risk-Banking b.'!L21,0)</f>
        <v>967</v>
      </c>
      <c r="L26" s="909">
        <f>ROUND('[16]1.CC Transition risk-Banking b.'!M21,0)</f>
        <v>456</v>
      </c>
      <c r="M26" s="908">
        <f>'[16]1.CC Transition risk-Banking b.'!N21</f>
        <v>1</v>
      </c>
      <c r="N26" s="909">
        <f>ROUND('[16]1.CC Transition risk-Banking b.'!O21,0)</f>
        <v>2</v>
      </c>
      <c r="O26" s="909">
        <f>ROUND('[16]1.CC Transition risk-Banking b.'!P21,0)</f>
        <v>2</v>
      </c>
      <c r="P26" s="909">
        <f>ROUND('[16]1.CC Transition risk-Banking b.'!Q21,0)</f>
        <v>2</v>
      </c>
      <c r="Q26" s="912">
        <f>ROUND('[16]1.CC Transition risk-Banking b.'!R21,0)</f>
        <v>0</v>
      </c>
      <c r="R26" s="912">
        <f>'[16]1.CC Transition risk-Banking b.'!S21/365</f>
        <v>7.3440978603046734</v>
      </c>
      <c r="S26" s="106"/>
    </row>
    <row r="27" spans="1:19" s="21" customFormat="1" ht="21.75" thickBot="1">
      <c r="A27" s="891">
        <v>17</v>
      </c>
      <c r="B27" s="910" t="s">
        <v>1257</v>
      </c>
      <c r="C27" s="909">
        <f>ROUND('[16]1.CC Transition risk-Banking b.'!D22,0)</f>
        <v>8</v>
      </c>
      <c r="D27" s="912">
        <f>ROUND('[17]1.CC Transition risk-Banking b.'!E22,0)</f>
        <v>0</v>
      </c>
      <c r="E27" s="912"/>
      <c r="F27" s="909">
        <f>ROUND('[16]1.CC Transition risk-Banking b.'!G22,0)</f>
        <v>1</v>
      </c>
      <c r="G27" s="912">
        <f>ROUND('[16]1.CC Transition risk-Banking b.'!H22,0)</f>
        <v>0</v>
      </c>
      <c r="H27" s="912">
        <f>ROUND('[16]1.CC Transition risk-Banking b.'!I22,0)</f>
        <v>0</v>
      </c>
      <c r="I27" s="912">
        <f>ROUND('[16]1.CC Transition risk-Banking b.'!J22,0)</f>
        <v>0</v>
      </c>
      <c r="J27" s="912">
        <f>ROUND('[16]1.CC Transition risk-Banking b.'!K22,0)</f>
        <v>0</v>
      </c>
      <c r="K27" s="909">
        <f>ROUND('[16]1.CC Transition risk-Banking b.'!L22,0)</f>
        <v>2424</v>
      </c>
      <c r="L27" s="909">
        <f>ROUND('[16]1.CC Transition risk-Banking b.'!M22,0)</f>
        <v>1906</v>
      </c>
      <c r="M27" s="908">
        <f>'[16]1.CC Transition risk-Banking b.'!N22</f>
        <v>1</v>
      </c>
      <c r="N27" s="909">
        <f>ROUND('[16]1.CC Transition risk-Banking b.'!O22,0)</f>
        <v>5</v>
      </c>
      <c r="O27" s="909">
        <f>ROUND('[16]1.CC Transition risk-Banking b.'!P22,0)</f>
        <v>2</v>
      </c>
      <c r="P27" s="909">
        <f>ROUND('[16]1.CC Transition risk-Banking b.'!Q22,0)</f>
        <v>1</v>
      </c>
      <c r="Q27" s="912">
        <f>ROUND('[16]1.CC Transition risk-Banking b.'!R22,0)</f>
        <v>0</v>
      </c>
      <c r="R27" s="912">
        <f>'[16]1.CC Transition risk-Banking b.'!S22/365</f>
        <v>3.5933530440174071</v>
      </c>
      <c r="S27" s="106"/>
    </row>
    <row r="28" spans="1:19" s="21" customFormat="1" ht="21.75" thickBot="1">
      <c r="A28" s="891">
        <v>18</v>
      </c>
      <c r="B28" s="910" t="s">
        <v>1258</v>
      </c>
      <c r="C28" s="909">
        <f>ROUND('[16]1.CC Transition risk-Banking b.'!D23,0)</f>
        <v>10</v>
      </c>
      <c r="D28" s="912">
        <f>ROUND('[17]1.CC Transition risk-Banking b.'!E23,0)</f>
        <v>0</v>
      </c>
      <c r="E28" s="912"/>
      <c r="F28" s="909">
        <f>ROUND('[16]1.CC Transition risk-Banking b.'!G23,0)</f>
        <v>2</v>
      </c>
      <c r="G28" s="912">
        <f>ROUND('[16]1.CC Transition risk-Banking b.'!H23,0)</f>
        <v>0</v>
      </c>
      <c r="H28" s="912">
        <f>ROUND('[16]1.CC Transition risk-Banking b.'!I23,0)</f>
        <v>0</v>
      </c>
      <c r="I28" s="912">
        <f>ROUND('[16]1.CC Transition risk-Banking b.'!J23,0)</f>
        <v>0</v>
      </c>
      <c r="J28" s="912">
        <f>ROUND('[16]1.CC Transition risk-Banking b.'!K23,0)</f>
        <v>0</v>
      </c>
      <c r="K28" s="909">
        <f>ROUND('[16]1.CC Transition risk-Banking b.'!L23,0)</f>
        <v>3708</v>
      </c>
      <c r="L28" s="909">
        <f>ROUND('[16]1.CC Transition risk-Banking b.'!M23,0)</f>
        <v>3107</v>
      </c>
      <c r="M28" s="908">
        <f>'[16]1.CC Transition risk-Banking b.'!N23</f>
        <v>1</v>
      </c>
      <c r="N28" s="909">
        <f>ROUND('[16]1.CC Transition risk-Banking b.'!O23,0)</f>
        <v>5</v>
      </c>
      <c r="O28" s="909">
        <f>ROUND('[16]1.CC Transition risk-Banking b.'!P23,0)</f>
        <v>2</v>
      </c>
      <c r="P28" s="909">
        <f>ROUND('[16]1.CC Transition risk-Banking b.'!Q23,0)</f>
        <v>2</v>
      </c>
      <c r="Q28" s="912">
        <f>ROUND('[16]1.CC Transition risk-Banking b.'!R23,0)</f>
        <v>0</v>
      </c>
      <c r="R28" s="912">
        <f>'[16]1.CC Transition risk-Banking b.'!S23/365</f>
        <v>5.5095497582812571</v>
      </c>
      <c r="S28" s="106"/>
    </row>
    <row r="29" spans="1:19" s="21" customFormat="1" ht="21.75" thickBot="1">
      <c r="A29" s="891">
        <v>19</v>
      </c>
      <c r="B29" s="910" t="s">
        <v>1259</v>
      </c>
      <c r="C29" s="909">
        <f>ROUND('[16]1.CC Transition risk-Banking b.'!D24,0)</f>
        <v>2</v>
      </c>
      <c r="D29" s="912">
        <f>ROUND('[17]1.CC Transition risk-Banking b.'!E24,0)</f>
        <v>0</v>
      </c>
      <c r="E29" s="912"/>
      <c r="F29" s="912">
        <f>ROUND('[16]1.CC Transition risk-Banking b.'!G24,0)</f>
        <v>0</v>
      </c>
      <c r="G29" s="909">
        <f>ROUND('[16]1.CC Transition risk-Banking b.'!H24,0)</f>
        <v>2</v>
      </c>
      <c r="H29" s="912">
        <f>ROUND('[16]1.CC Transition risk-Banking b.'!I24,0)</f>
        <v>0</v>
      </c>
      <c r="I29" s="912">
        <f>ROUND('[16]1.CC Transition risk-Banking b.'!J24,0)</f>
        <v>0</v>
      </c>
      <c r="J29" s="912">
        <f>ROUND('[16]1.CC Transition risk-Banking b.'!K24,0)</f>
        <v>0</v>
      </c>
      <c r="K29" s="909">
        <f>ROUND('[16]1.CC Transition risk-Banking b.'!L24,0)</f>
        <v>5213</v>
      </c>
      <c r="L29" s="909">
        <f>ROUND('[16]1.CC Transition risk-Banking b.'!M24,0)</f>
        <v>2988</v>
      </c>
      <c r="M29" s="908">
        <f>'[16]1.CC Transition risk-Banking b.'!N24</f>
        <v>1</v>
      </c>
      <c r="N29" s="912">
        <f>ROUND('[16]1.CC Transition risk-Banking b.'!O24,0)</f>
        <v>0</v>
      </c>
      <c r="O29" s="909">
        <f>ROUND('[16]1.CC Transition risk-Banking b.'!P24,0)</f>
        <v>2</v>
      </c>
      <c r="P29" s="912">
        <f>ROUND('[16]1.CC Transition risk-Banking b.'!Q24,0)</f>
        <v>0</v>
      </c>
      <c r="Q29" s="912">
        <f>ROUND('[16]1.CC Transition risk-Banking b.'!R24,0)</f>
        <v>0</v>
      </c>
      <c r="R29" s="912">
        <f>'[16]1.CC Transition risk-Banking b.'!S24/365</f>
        <v>7.1512237510243937</v>
      </c>
      <c r="S29" s="106"/>
    </row>
    <row r="30" spans="1:19" s="21" customFormat="1" ht="21.75" thickBot="1">
      <c r="A30" s="891">
        <v>20</v>
      </c>
      <c r="B30" s="910" t="s">
        <v>1260</v>
      </c>
      <c r="C30" s="909">
        <f>ROUND('[16]1.CC Transition risk-Banking b.'!D25,0)</f>
        <v>29</v>
      </c>
      <c r="D30" s="912">
        <f>ROUND('[17]1.CC Transition risk-Banking b.'!E25,0)</f>
        <v>0</v>
      </c>
      <c r="E30" s="912"/>
      <c r="F30" s="912">
        <f>ROUND('[16]1.CC Transition risk-Banking b.'!G25,0)</f>
        <v>0</v>
      </c>
      <c r="G30" s="912">
        <f>ROUND('[16]1.CC Transition risk-Banking b.'!H25,0)</f>
        <v>0</v>
      </c>
      <c r="H30" s="912">
        <f>ROUND('[16]1.CC Transition risk-Banking b.'!I25,0)</f>
        <v>0</v>
      </c>
      <c r="I30" s="912">
        <f>ROUND('[16]1.CC Transition risk-Banking b.'!J25,0)</f>
        <v>0</v>
      </c>
      <c r="J30" s="912">
        <f>ROUND('[16]1.CC Transition risk-Banking b.'!K25,0)</f>
        <v>0</v>
      </c>
      <c r="K30" s="909">
        <f>ROUND('[16]1.CC Transition risk-Banking b.'!L25,0)</f>
        <v>7911</v>
      </c>
      <c r="L30" s="909">
        <f>ROUND('[16]1.CC Transition risk-Banking b.'!M25,0)</f>
        <v>5094</v>
      </c>
      <c r="M30" s="908">
        <f>'[16]1.CC Transition risk-Banking b.'!N25</f>
        <v>0.50159275183722041</v>
      </c>
      <c r="N30" s="909">
        <f>ROUND('[16]1.CC Transition risk-Banking b.'!O25,0)</f>
        <v>22</v>
      </c>
      <c r="O30" s="909">
        <f>ROUND('[16]1.CC Transition risk-Banking b.'!P25,0)</f>
        <v>8</v>
      </c>
      <c r="P30" s="912">
        <f>ROUND('[16]1.CC Transition risk-Banking b.'!Q25,0)</f>
        <v>0</v>
      </c>
      <c r="Q30" s="912">
        <f>ROUND('[16]1.CC Transition risk-Banking b.'!R25,0)</f>
        <v>0</v>
      </c>
      <c r="R30" s="912">
        <f>'[16]1.CC Transition risk-Banking b.'!S25/365</f>
        <v>2.9306595040954306</v>
      </c>
      <c r="S30" s="106"/>
    </row>
    <row r="31" spans="1:19" s="21" customFormat="1" ht="32.25" thickBot="1">
      <c r="A31" s="891">
        <v>21</v>
      </c>
      <c r="B31" s="910" t="s">
        <v>1261</v>
      </c>
      <c r="C31" s="909">
        <f>ROUND('[16]1.CC Transition risk-Banking b.'!D26,0)</f>
        <v>102</v>
      </c>
      <c r="D31" s="912">
        <f>ROUND('[17]1.CC Transition risk-Banking b.'!E26,0)</f>
        <v>0</v>
      </c>
      <c r="E31" s="912"/>
      <c r="F31" s="912">
        <f>ROUND('[16]1.CC Transition risk-Banking b.'!G26,0)</f>
        <v>0</v>
      </c>
      <c r="G31" s="912">
        <f>ROUND('[16]1.CC Transition risk-Banking b.'!H26,0)</f>
        <v>0</v>
      </c>
      <c r="H31" s="906">
        <f>-ROUND('[16]1.CC Transition risk-Banking b.'!I26,0)</f>
        <v>-1</v>
      </c>
      <c r="I31" s="912">
        <f>ROUND('[16]1.CC Transition risk-Banking b.'!J26,0)</f>
        <v>0</v>
      </c>
      <c r="J31" s="912">
        <f>ROUND('[16]1.CC Transition risk-Banking b.'!K26,0)</f>
        <v>0</v>
      </c>
      <c r="K31" s="909">
        <f>ROUND('[16]1.CC Transition risk-Banking b.'!L26,0)</f>
        <v>51639</v>
      </c>
      <c r="L31" s="909">
        <f>ROUND('[16]1.CC Transition risk-Banking b.'!M26,0)</f>
        <v>34621</v>
      </c>
      <c r="M31" s="908">
        <f>'[16]1.CC Transition risk-Banking b.'!N26</f>
        <v>0.85364187673321323</v>
      </c>
      <c r="N31" s="909">
        <f>ROUND('[16]1.CC Transition risk-Banking b.'!O26,0)</f>
        <v>48</v>
      </c>
      <c r="O31" s="909">
        <f>ROUND('[16]1.CC Transition risk-Banking b.'!P26,0)</f>
        <v>52</v>
      </c>
      <c r="P31" s="909">
        <f>ROUND('[16]1.CC Transition risk-Banking b.'!Q26,0)</f>
        <v>3</v>
      </c>
      <c r="Q31" s="912">
        <f>ROUND('[16]1.CC Transition risk-Banking b.'!R26,0)</f>
        <v>0</v>
      </c>
      <c r="R31" s="912">
        <f>'[16]1.CC Transition risk-Banking b.'!S26/365</f>
        <v>4.2090531006012943</v>
      </c>
      <c r="S31" s="106"/>
    </row>
    <row r="32" spans="1:19" s="21" customFormat="1" ht="21.75" thickBot="1">
      <c r="A32" s="891">
        <v>22</v>
      </c>
      <c r="B32" s="910" t="s">
        <v>1262</v>
      </c>
      <c r="C32" s="909">
        <f>ROUND('[16]1.CC Transition risk-Banking b.'!D27,0)</f>
        <v>29</v>
      </c>
      <c r="D32" s="912">
        <f>ROUND('[17]1.CC Transition risk-Banking b.'!E27,0)</f>
        <v>0</v>
      </c>
      <c r="E32" s="912"/>
      <c r="F32" s="912">
        <f>ROUND('[16]1.CC Transition risk-Banking b.'!G27,0)</f>
        <v>0</v>
      </c>
      <c r="G32" s="912">
        <f>ROUND('[16]1.CC Transition risk-Banking b.'!H27,0)</f>
        <v>0</v>
      </c>
      <c r="H32" s="912">
        <f>ROUND('[16]1.CC Transition risk-Banking b.'!I27,0)</f>
        <v>0</v>
      </c>
      <c r="I32" s="912">
        <f>ROUND('[16]1.CC Transition risk-Banking b.'!J27,0)</f>
        <v>0</v>
      </c>
      <c r="J32" s="912">
        <f>ROUND('[16]1.CC Transition risk-Banking b.'!K27,0)</f>
        <v>0</v>
      </c>
      <c r="K32" s="909">
        <f>ROUND('[16]1.CC Transition risk-Banking b.'!L27,0)</f>
        <v>7220</v>
      </c>
      <c r="L32" s="909">
        <f>ROUND('[16]1.CC Transition risk-Banking b.'!M27,0)</f>
        <v>5366</v>
      </c>
      <c r="M32" s="908">
        <f>'[16]1.CC Transition risk-Banking b.'!N27</f>
        <v>1</v>
      </c>
      <c r="N32" s="909">
        <f>ROUND('[16]1.CC Transition risk-Banking b.'!O27,0)</f>
        <v>19</v>
      </c>
      <c r="O32" s="909">
        <f>ROUND('[16]1.CC Transition risk-Banking b.'!P27,0)</f>
        <v>9</v>
      </c>
      <c r="P32" s="909">
        <f>ROUND('[16]1.CC Transition risk-Banking b.'!Q27,0)</f>
        <v>1</v>
      </c>
      <c r="Q32" s="912">
        <f>ROUND('[16]1.CC Transition risk-Banking b.'!R27,0)</f>
        <v>0</v>
      </c>
      <c r="R32" s="912">
        <f>'[16]1.CC Transition risk-Banking b.'!S27/365</f>
        <v>2.8242536145855728</v>
      </c>
      <c r="S32" s="106"/>
    </row>
    <row r="33" spans="1:19" s="21" customFormat="1" ht="32.25" thickBot="1">
      <c r="A33" s="891">
        <v>23</v>
      </c>
      <c r="B33" s="910" t="s">
        <v>1263</v>
      </c>
      <c r="C33" s="909">
        <f>ROUND('[16]1.CC Transition risk-Banking b.'!D28,0)</f>
        <v>21</v>
      </c>
      <c r="D33" s="912">
        <f>ROUND('[17]1.CC Transition risk-Banking b.'!E28,0)</f>
        <v>0</v>
      </c>
      <c r="E33" s="912"/>
      <c r="F33" s="909">
        <f>ROUND('[16]1.CC Transition risk-Banking b.'!G28,0)</f>
        <v>1</v>
      </c>
      <c r="G33" s="909">
        <f>ROUND('[16]1.CC Transition risk-Banking b.'!H28,0)</f>
        <v>1</v>
      </c>
      <c r="H33" s="912">
        <f>ROUND('[16]1.CC Transition risk-Banking b.'!I28,0)</f>
        <v>0</v>
      </c>
      <c r="I33" s="912">
        <f>ROUND('[16]1.CC Transition risk-Banking b.'!J28,0)</f>
        <v>0</v>
      </c>
      <c r="J33" s="912">
        <f>ROUND('[16]1.CC Transition risk-Banking b.'!K28,0)</f>
        <v>0</v>
      </c>
      <c r="K33" s="909">
        <f>ROUND('[16]1.CC Transition risk-Banking b.'!L28,0)</f>
        <v>21643</v>
      </c>
      <c r="L33" s="909">
        <f>ROUND('[16]1.CC Transition risk-Banking b.'!M28,0)</f>
        <v>5605</v>
      </c>
      <c r="M33" s="908">
        <f>'[16]1.CC Transition risk-Banking b.'!N28</f>
        <v>1</v>
      </c>
      <c r="N33" s="909">
        <f>ROUND('[16]1.CC Transition risk-Banking b.'!O28,0)</f>
        <v>10</v>
      </c>
      <c r="O33" s="909">
        <f>ROUND('[16]1.CC Transition risk-Banking b.'!P28,0)</f>
        <v>8</v>
      </c>
      <c r="P33" s="909">
        <f>ROUND('[16]1.CC Transition risk-Banking b.'!Q28,0)</f>
        <v>2</v>
      </c>
      <c r="Q33" s="912">
        <f>ROUND('[16]1.CC Transition risk-Banking b.'!R28,0)</f>
        <v>0</v>
      </c>
      <c r="R33" s="912">
        <f>'[16]1.CC Transition risk-Banking b.'!S28/365</f>
        <v>4.7292334225723831</v>
      </c>
      <c r="S33" s="106"/>
    </row>
    <row r="34" spans="1:19" s="21" customFormat="1" ht="21.75" thickBot="1">
      <c r="A34" s="891">
        <v>24</v>
      </c>
      <c r="B34" s="910" t="s">
        <v>1264</v>
      </c>
      <c r="C34" s="909">
        <f>ROUND('[16]1.CC Transition risk-Banking b.'!D29,0)</f>
        <v>5</v>
      </c>
      <c r="D34" s="912">
        <f>ROUND('[17]1.CC Transition risk-Banking b.'!E29,0)</f>
        <v>0</v>
      </c>
      <c r="E34" s="912"/>
      <c r="F34" s="912">
        <f>ROUND('[16]1.CC Transition risk-Banking b.'!G29,0)</f>
        <v>0</v>
      </c>
      <c r="G34" s="912">
        <f>ROUND('[16]1.CC Transition risk-Banking b.'!H29,0)</f>
        <v>0</v>
      </c>
      <c r="H34" s="912">
        <f>ROUND('[16]1.CC Transition risk-Banking b.'!I29,0)</f>
        <v>0</v>
      </c>
      <c r="I34" s="912">
        <f>ROUND('[16]1.CC Transition risk-Banking b.'!J29,0)</f>
        <v>0</v>
      </c>
      <c r="J34" s="912">
        <f>ROUND('[16]1.CC Transition risk-Banking b.'!K29,0)</f>
        <v>0</v>
      </c>
      <c r="K34" s="909">
        <f>ROUND('[16]1.CC Transition risk-Banking b.'!L29,0)</f>
        <v>3459</v>
      </c>
      <c r="L34" s="909">
        <f>ROUND('[16]1.CC Transition risk-Banking b.'!M29,0)</f>
        <v>2386</v>
      </c>
      <c r="M34" s="908">
        <f>'[16]1.CC Transition risk-Banking b.'!N29</f>
        <v>1</v>
      </c>
      <c r="N34" s="909">
        <f>ROUND('[16]1.CC Transition risk-Banking b.'!O29,0)</f>
        <v>2</v>
      </c>
      <c r="O34" s="909">
        <f>ROUND('[16]1.CC Transition risk-Banking b.'!P29,0)</f>
        <v>1</v>
      </c>
      <c r="P34" s="909">
        <f>ROUND('[16]1.CC Transition risk-Banking b.'!Q29,0)</f>
        <v>1</v>
      </c>
      <c r="Q34" s="912">
        <f>ROUND('[16]1.CC Transition risk-Banking b.'!R29,0)</f>
        <v>0</v>
      </c>
      <c r="R34" s="912">
        <f>'[16]1.CC Transition risk-Banking b.'!S29/365</f>
        <v>6.1430767128432269</v>
      </c>
      <c r="S34" s="106"/>
    </row>
    <row r="35" spans="1:19" s="21" customFormat="1" ht="42.75" thickBot="1">
      <c r="A35" s="891">
        <v>25</v>
      </c>
      <c r="B35" s="910" t="s">
        <v>1265</v>
      </c>
      <c r="C35" s="909">
        <f>ROUND('[16]1.CC Transition risk-Banking b.'!D30,0)</f>
        <v>20</v>
      </c>
      <c r="D35" s="912">
        <f>ROUND('[17]1.CC Transition risk-Banking b.'!E30,0)</f>
        <v>0</v>
      </c>
      <c r="E35" s="912"/>
      <c r="F35" s="909">
        <f>ROUND('[16]1.CC Transition risk-Banking b.'!G30,0)</f>
        <v>1</v>
      </c>
      <c r="G35" s="912">
        <f>ROUND('[16]1.CC Transition risk-Banking b.'!H30,0)</f>
        <v>0</v>
      </c>
      <c r="H35" s="912">
        <f>ROUND('[16]1.CC Transition risk-Banking b.'!I30,0)</f>
        <v>0</v>
      </c>
      <c r="I35" s="912">
        <f>ROUND('[16]1.CC Transition risk-Banking b.'!J30,0)</f>
        <v>0</v>
      </c>
      <c r="J35" s="912">
        <f>ROUND('[16]1.CC Transition risk-Banking b.'!K30,0)</f>
        <v>0</v>
      </c>
      <c r="K35" s="909">
        <f>ROUND('[16]1.CC Transition risk-Banking b.'!L30,0)</f>
        <v>9513</v>
      </c>
      <c r="L35" s="909">
        <f>ROUND('[16]1.CC Transition risk-Banking b.'!M30,0)</f>
        <v>7201</v>
      </c>
      <c r="M35" s="908">
        <f>'[16]1.CC Transition risk-Banking b.'!N30</f>
        <v>1</v>
      </c>
      <c r="N35" s="909">
        <f>ROUND('[16]1.CC Transition risk-Banking b.'!O30,0)</f>
        <v>9</v>
      </c>
      <c r="O35" s="909">
        <f>ROUND('[16]1.CC Transition risk-Banking b.'!P30,0)</f>
        <v>4</v>
      </c>
      <c r="P35" s="909">
        <f>ROUND('[16]1.CC Transition risk-Banking b.'!Q30,0)</f>
        <v>6</v>
      </c>
      <c r="Q35" s="912">
        <f>ROUND('[16]1.CC Transition risk-Banking b.'!R30,0)</f>
        <v>0</v>
      </c>
      <c r="R35" s="912">
        <f>'[16]1.CC Transition risk-Banking b.'!S30/365</f>
        <v>6.3183623499415047</v>
      </c>
      <c r="S35" s="106"/>
    </row>
    <row r="36" spans="1:19" s="21" customFormat="1" ht="32.25" thickBot="1">
      <c r="A36" s="891">
        <v>26</v>
      </c>
      <c r="B36" s="910" t="s">
        <v>1266</v>
      </c>
      <c r="C36" s="909">
        <f>ROUND('[16]1.CC Transition risk-Banking b.'!D31,0)</f>
        <v>20</v>
      </c>
      <c r="D36" s="912">
        <f>ROUND('[17]1.CC Transition risk-Banking b.'!E31,0)</f>
        <v>0</v>
      </c>
      <c r="E36" s="912"/>
      <c r="F36" s="912">
        <f>ROUND('[16]1.CC Transition risk-Banking b.'!G31,0)</f>
        <v>0</v>
      </c>
      <c r="G36" s="912">
        <f>ROUND('[16]1.CC Transition risk-Banking b.'!H31,0)</f>
        <v>0</v>
      </c>
      <c r="H36" s="912">
        <f>ROUND('[16]1.CC Transition risk-Banking b.'!I31,0)</f>
        <v>0</v>
      </c>
      <c r="I36" s="912">
        <f>ROUND('[16]1.CC Transition risk-Banking b.'!J31,0)</f>
        <v>0</v>
      </c>
      <c r="J36" s="912">
        <f>ROUND('[16]1.CC Transition risk-Banking b.'!K31,0)</f>
        <v>0</v>
      </c>
      <c r="K36" s="913">
        <f>ROUND('[16]1.CC Transition risk-Banking b.'!L31,0)</f>
        <v>131</v>
      </c>
      <c r="L36" s="909">
        <f>ROUND('[16]1.CC Transition risk-Banking b.'!M31,0)</f>
        <v>94</v>
      </c>
      <c r="M36" s="908">
        <f>'[16]1.CC Transition risk-Banking b.'!N31</f>
        <v>2.872464207083859E-2</v>
      </c>
      <c r="N36" s="909">
        <f>ROUND('[16]1.CC Transition risk-Banking b.'!O31,0)</f>
        <v>20</v>
      </c>
      <c r="O36" s="912">
        <f>ROUND('[16]1.CC Transition risk-Banking b.'!P31,0)</f>
        <v>0</v>
      </c>
      <c r="P36" s="912">
        <f>ROUND('[16]1.CC Transition risk-Banking b.'!Q31,0)</f>
        <v>0</v>
      </c>
      <c r="Q36" s="912">
        <f>ROUND('[16]1.CC Transition risk-Banking b.'!R31,0)</f>
        <v>0</v>
      </c>
      <c r="R36" s="912">
        <f>'[16]1.CC Transition risk-Banking b.'!S31/365</f>
        <v>1.8877087936869688</v>
      </c>
      <c r="S36" s="106"/>
    </row>
    <row r="37" spans="1:19" s="21" customFormat="1" ht="21.75" thickBot="1">
      <c r="A37" s="891">
        <v>27</v>
      </c>
      <c r="B37" s="910" t="s">
        <v>1267</v>
      </c>
      <c r="C37" s="909">
        <f>ROUND('[16]1.CC Transition risk-Banking b.'!D32,0)</f>
        <v>2</v>
      </c>
      <c r="D37" s="912">
        <f>ROUND('[17]1.CC Transition risk-Banking b.'!E32,0)</f>
        <v>0</v>
      </c>
      <c r="E37" s="912"/>
      <c r="F37" s="912">
        <f>ROUND('[16]1.CC Transition risk-Banking b.'!G32,0)</f>
        <v>0</v>
      </c>
      <c r="G37" s="912">
        <f>ROUND('[16]1.CC Transition risk-Banking b.'!H32,0)</f>
        <v>0</v>
      </c>
      <c r="H37" s="912">
        <f>ROUND('[16]1.CC Transition risk-Banking b.'!I32,0)</f>
        <v>0</v>
      </c>
      <c r="I37" s="912">
        <f>ROUND('[16]1.CC Transition risk-Banking b.'!J32,0)</f>
        <v>0</v>
      </c>
      <c r="J37" s="912">
        <f>ROUND('[16]1.CC Transition risk-Banking b.'!K32,0)</f>
        <v>0</v>
      </c>
      <c r="K37" s="909">
        <f>ROUND('[16]1.CC Transition risk-Banking b.'!L32,0)</f>
        <v>603</v>
      </c>
      <c r="L37" s="909">
        <f>ROUND('[16]1.CC Transition risk-Banking b.'!M32,0)</f>
        <v>468</v>
      </c>
      <c r="M37" s="908">
        <f>'[16]1.CC Transition risk-Banking b.'!N32</f>
        <v>1</v>
      </c>
      <c r="N37" s="909">
        <f>ROUND('[16]1.CC Transition risk-Banking b.'!O32,0)</f>
        <v>1</v>
      </c>
      <c r="O37" s="909">
        <f>ROUND('[16]1.CC Transition risk-Banking b.'!P32,0)</f>
        <v>1</v>
      </c>
      <c r="P37" s="912">
        <f>ROUND('[16]1.CC Transition risk-Banking b.'!Q32,0)</f>
        <v>0</v>
      </c>
      <c r="Q37" s="912">
        <f>ROUND('[16]1.CC Transition risk-Banking b.'!R32,0)</f>
        <v>0</v>
      </c>
      <c r="R37" s="912">
        <f>'[16]1.CC Transition risk-Banking b.'!S32/365</f>
        <v>5.9849810543905138</v>
      </c>
      <c r="S37" s="106"/>
    </row>
    <row r="38" spans="1:19" s="21" customFormat="1" ht="32.25" thickBot="1">
      <c r="A38" s="891">
        <v>28</v>
      </c>
      <c r="B38" s="910" t="s">
        <v>1268</v>
      </c>
      <c r="C38" s="909">
        <f>ROUND('[16]1.CC Transition risk-Banking b.'!D33,0)</f>
        <v>4</v>
      </c>
      <c r="D38" s="912">
        <f>ROUND('[17]1.CC Transition risk-Banking b.'!E33,0)</f>
        <v>0</v>
      </c>
      <c r="E38" s="912"/>
      <c r="F38" s="912">
        <f>ROUND('[16]1.CC Transition risk-Banking b.'!G33,0)</f>
        <v>0</v>
      </c>
      <c r="G38" s="912">
        <f>ROUND('[16]1.CC Transition risk-Banking b.'!H33,0)</f>
        <v>0</v>
      </c>
      <c r="H38" s="912">
        <f>ROUND('[16]1.CC Transition risk-Banking b.'!I33,0)</f>
        <v>0</v>
      </c>
      <c r="I38" s="912">
        <f>ROUND('[16]1.CC Transition risk-Banking b.'!J33,0)</f>
        <v>0</v>
      </c>
      <c r="J38" s="912">
        <f>ROUND('[16]1.CC Transition risk-Banking b.'!K33,0)</f>
        <v>0</v>
      </c>
      <c r="K38" s="909">
        <f>ROUND('[16]1.CC Transition risk-Banking b.'!L33,0)</f>
        <v>1584</v>
      </c>
      <c r="L38" s="909">
        <f>ROUND('[16]1.CC Transition risk-Banking b.'!M33,0)</f>
        <v>1207</v>
      </c>
      <c r="M38" s="908">
        <f>'[16]1.CC Transition risk-Banking b.'!N33</f>
        <v>1</v>
      </c>
      <c r="N38" s="909">
        <f>ROUND('[16]1.CC Transition risk-Banking b.'!O33,0)</f>
        <v>3</v>
      </c>
      <c r="O38" s="909">
        <f>ROUND('[16]1.CC Transition risk-Banking b.'!P33,0)</f>
        <v>1</v>
      </c>
      <c r="P38" s="912">
        <f>ROUND('[16]1.CC Transition risk-Banking b.'!Q33,0)</f>
        <v>0</v>
      </c>
      <c r="Q38" s="912">
        <f>ROUND('[16]1.CC Transition risk-Banking b.'!R33,0)</f>
        <v>0</v>
      </c>
      <c r="R38" s="912">
        <f>'[16]1.CC Transition risk-Banking b.'!S33/365</f>
        <v>3.1598948152036672</v>
      </c>
      <c r="S38" s="106"/>
    </row>
    <row r="39" spans="1:19" s="21" customFormat="1" ht="32.25" thickBot="1">
      <c r="A39" s="891">
        <v>29</v>
      </c>
      <c r="B39" s="910" t="s">
        <v>1269</v>
      </c>
      <c r="C39" s="909">
        <f>ROUND('[16]1.CC Transition risk-Banking b.'!D34,0)</f>
        <v>1</v>
      </c>
      <c r="D39" s="912">
        <f>ROUND('[17]1.CC Transition risk-Banking b.'!E34,0)</f>
        <v>0</v>
      </c>
      <c r="E39" s="912"/>
      <c r="F39" s="228">
        <f>ROUND('[16]1.CC Transition risk-Banking b.'!G34,0)</f>
        <v>0</v>
      </c>
      <c r="G39" s="912">
        <f>ROUND('[16]1.CC Transition risk-Banking b.'!H34,0)</f>
        <v>0</v>
      </c>
      <c r="H39" s="912">
        <f>ROUND('[16]1.CC Transition risk-Banking b.'!I34,0)</f>
        <v>0</v>
      </c>
      <c r="I39" s="912">
        <f>ROUND('[16]1.CC Transition risk-Banking b.'!J34,0)</f>
        <v>0</v>
      </c>
      <c r="J39" s="912">
        <f>ROUND('[16]1.CC Transition risk-Banking b.'!K34,0)</f>
        <v>0</v>
      </c>
      <c r="K39" s="909">
        <f>ROUND('[16]1.CC Transition risk-Banking b.'!L34,0)</f>
        <v>392</v>
      </c>
      <c r="L39" s="909">
        <f>ROUND('[16]1.CC Transition risk-Banking b.'!M34,0)</f>
        <v>316</v>
      </c>
      <c r="M39" s="908">
        <f>'[16]1.CC Transition risk-Banking b.'!N34</f>
        <v>1</v>
      </c>
      <c r="N39" s="909">
        <f>ROUND('[16]1.CC Transition risk-Banking b.'!O34,0)</f>
        <v>1</v>
      </c>
      <c r="O39" s="912">
        <f>ROUND('[16]1.CC Transition risk-Banking b.'!P34,0)</f>
        <v>0</v>
      </c>
      <c r="P39" s="912">
        <f>ROUND('[16]1.CC Transition risk-Banking b.'!Q34,0)</f>
        <v>0</v>
      </c>
      <c r="Q39" s="912">
        <f>ROUND('[16]1.CC Transition risk-Banking b.'!R34,0)</f>
        <v>0</v>
      </c>
      <c r="R39" s="912">
        <f>'[16]1.CC Transition risk-Banking b.'!S34/365</f>
        <v>3.8093499043680858</v>
      </c>
      <c r="S39" s="106"/>
    </row>
    <row r="40" spans="1:19" s="21" customFormat="1" ht="21.75" thickBot="1">
      <c r="A40" s="891">
        <v>30</v>
      </c>
      <c r="B40" s="910" t="s">
        <v>1270</v>
      </c>
      <c r="C40" s="914">
        <f>ROUND('[16]1.CC Transition risk-Banking b.'!D35,0)</f>
        <v>0</v>
      </c>
      <c r="D40" s="912">
        <f>ROUND('[17]1.CC Transition risk-Banking b.'!E35,0)</f>
        <v>0</v>
      </c>
      <c r="E40" s="912"/>
      <c r="F40" s="912">
        <f>ROUND('[16]1.CC Transition risk-Banking b.'!G35,0)</f>
        <v>0</v>
      </c>
      <c r="G40" s="912">
        <f>ROUND('[16]1.CC Transition risk-Banking b.'!H35,0)</f>
        <v>0</v>
      </c>
      <c r="H40" s="912">
        <f>ROUND('[16]1.CC Transition risk-Banking b.'!I35,0)</f>
        <v>0</v>
      </c>
      <c r="I40" s="912">
        <f>ROUND('[16]1.CC Transition risk-Banking b.'!J35,0)</f>
        <v>0</v>
      </c>
      <c r="J40" s="912">
        <f>ROUND('[16]1.CC Transition risk-Banking b.'!K35,0)</f>
        <v>0</v>
      </c>
      <c r="K40" s="912">
        <v>0</v>
      </c>
      <c r="L40" s="912">
        <v>0</v>
      </c>
      <c r="M40" s="912">
        <v>0</v>
      </c>
      <c r="N40" s="912">
        <f>ROUND('[16]1.CC Transition risk-Banking b.'!O35,0)</f>
        <v>0</v>
      </c>
      <c r="O40" s="912">
        <f>ROUND('[16]1.CC Transition risk-Banking b.'!P35,0)</f>
        <v>0</v>
      </c>
      <c r="P40" s="912">
        <f>ROUND('[16]1.CC Transition risk-Banking b.'!Q35,0)</f>
        <v>0</v>
      </c>
      <c r="Q40" s="912">
        <f>ROUND('[16]1.CC Transition risk-Banking b.'!R35,0)</f>
        <v>0</v>
      </c>
      <c r="R40" s="912">
        <f>'[16]1.CC Transition risk-Banking b.'!S35/365</f>
        <v>0</v>
      </c>
      <c r="S40" s="106"/>
    </row>
    <row r="41" spans="1:19" s="21" customFormat="1" ht="21.75" thickBot="1">
      <c r="A41" s="891">
        <v>31</v>
      </c>
      <c r="B41" s="910" t="s">
        <v>1271</v>
      </c>
      <c r="C41" s="909">
        <f>ROUND('[16]1.CC Transition risk-Banking b.'!D36,0)</f>
        <v>7</v>
      </c>
      <c r="D41" s="912">
        <f>ROUND('[17]1.CC Transition risk-Banking b.'!E36,0)</f>
        <v>0</v>
      </c>
      <c r="E41" s="912"/>
      <c r="F41" s="912">
        <f>ROUND('[16]1.CC Transition risk-Banking b.'!G36,0)</f>
        <v>0</v>
      </c>
      <c r="G41" s="912">
        <f>ROUND('[16]1.CC Transition risk-Banking b.'!H36,0)</f>
        <v>0</v>
      </c>
      <c r="H41" s="912">
        <f>ROUND('[16]1.CC Transition risk-Banking b.'!I36,0)</f>
        <v>0</v>
      </c>
      <c r="I41" s="912">
        <f>ROUND('[16]1.CC Transition risk-Banking b.'!J36,0)</f>
        <v>0</v>
      </c>
      <c r="J41" s="912">
        <f>ROUND('[16]1.CC Transition risk-Banking b.'!K36,0)</f>
        <v>0</v>
      </c>
      <c r="K41" s="909">
        <f>ROUND('[16]1.CC Transition risk-Banking b.'!L36,0)</f>
        <v>2127</v>
      </c>
      <c r="L41" s="909">
        <f>ROUND('[16]1.CC Transition risk-Banking b.'!M36,0)</f>
        <v>1278</v>
      </c>
      <c r="M41" s="908">
        <f>'[16]1.CC Transition risk-Banking b.'!N36</f>
        <v>1</v>
      </c>
      <c r="N41" s="909">
        <f>ROUND('[16]1.CC Transition risk-Banking b.'!O36,0)</f>
        <v>3</v>
      </c>
      <c r="O41" s="909">
        <f>ROUND('[16]1.CC Transition risk-Banking b.'!P36,0)</f>
        <v>2</v>
      </c>
      <c r="P41" s="909">
        <f>ROUND('[16]1.CC Transition risk-Banking b.'!Q36,0)</f>
        <v>2</v>
      </c>
      <c r="Q41" s="912">
        <f>ROUND('[16]1.CC Transition risk-Banking b.'!R36,0)</f>
        <v>0</v>
      </c>
      <c r="R41" s="912">
        <f>'[16]1.CC Transition risk-Banking b.'!S36/365</f>
        <v>7.0548527418791958</v>
      </c>
      <c r="S41" s="106"/>
    </row>
    <row r="42" spans="1:19" s="21" customFormat="1" ht="15.75" thickBot="1">
      <c r="A42" s="891">
        <v>32</v>
      </c>
      <c r="B42" s="910" t="s">
        <v>1272</v>
      </c>
      <c r="C42" s="909">
        <f>ROUND('[16]1.CC Transition risk-Banking b.'!D37,0)</f>
        <v>32</v>
      </c>
      <c r="D42" s="912">
        <f>ROUND('[17]1.CC Transition risk-Banking b.'!E37,0)</f>
        <v>0</v>
      </c>
      <c r="E42" s="912"/>
      <c r="F42" s="912">
        <f>ROUND('[16]1.CC Transition risk-Banking b.'!G37,0)</f>
        <v>0</v>
      </c>
      <c r="G42" s="912">
        <f>ROUND('[16]1.CC Transition risk-Banking b.'!H37,0)</f>
        <v>0</v>
      </c>
      <c r="H42" s="912">
        <f>ROUND('[16]1.CC Transition risk-Banking b.'!I37,0)</f>
        <v>0</v>
      </c>
      <c r="I42" s="912">
        <f>ROUND('[16]1.CC Transition risk-Banking b.'!J37,0)</f>
        <v>0</v>
      </c>
      <c r="J42" s="912">
        <f>ROUND('[16]1.CC Transition risk-Banking b.'!K37,0)</f>
        <v>0</v>
      </c>
      <c r="K42" s="909">
        <f>ROUND('[16]1.CC Transition risk-Banking b.'!L37,0)</f>
        <v>12699</v>
      </c>
      <c r="L42" s="909">
        <f>ROUND('[16]1.CC Transition risk-Banking b.'!M37,0)</f>
        <v>8828</v>
      </c>
      <c r="M42" s="908">
        <f>'[16]1.CC Transition risk-Banking b.'!N37</f>
        <v>1</v>
      </c>
      <c r="N42" s="909">
        <f>ROUND('[16]1.CC Transition risk-Banking b.'!O37,0)</f>
        <v>15</v>
      </c>
      <c r="O42" s="909">
        <f>ROUND('[16]1.CC Transition risk-Banking b.'!P37,0)</f>
        <v>16</v>
      </c>
      <c r="P42" s="909">
        <f>ROUND('[16]1.CC Transition risk-Banking b.'!Q37,0)</f>
        <v>1</v>
      </c>
      <c r="Q42" s="912">
        <f>ROUND('[16]1.CC Transition risk-Banking b.'!R37,0)</f>
        <v>0</v>
      </c>
      <c r="R42" s="912">
        <f>'[16]1.CC Transition risk-Banking b.'!S37/365</f>
        <v>4.5234755660470771</v>
      </c>
      <c r="S42" s="106"/>
    </row>
    <row r="43" spans="1:19" s="21" customFormat="1" ht="32.25" thickBot="1">
      <c r="A43" s="891">
        <v>33</v>
      </c>
      <c r="B43" s="910" t="s">
        <v>1273</v>
      </c>
      <c r="C43" s="909">
        <f>ROUND('[16]1.CC Transition risk-Banking b.'!D38,0)</f>
        <v>11</v>
      </c>
      <c r="D43" s="912">
        <f>ROUND('[17]1.CC Transition risk-Banking b.'!E38,0)</f>
        <v>0</v>
      </c>
      <c r="E43" s="912"/>
      <c r="F43" s="912">
        <f>ROUND('[16]1.CC Transition risk-Banking b.'!G38,0)</f>
        <v>0</v>
      </c>
      <c r="G43" s="912">
        <f>ROUND('[16]1.CC Transition risk-Banking b.'!H38,0)</f>
        <v>0</v>
      </c>
      <c r="H43" s="912">
        <f>ROUND('[16]1.CC Transition risk-Banking b.'!I38,0)</f>
        <v>0</v>
      </c>
      <c r="I43" s="912">
        <f>ROUND('[16]1.CC Transition risk-Banking b.'!J38,0)</f>
        <v>0</v>
      </c>
      <c r="J43" s="912">
        <f>ROUND('[16]1.CC Transition risk-Banking b.'!K38,0)</f>
        <v>0</v>
      </c>
      <c r="K43" s="909">
        <f>ROUND('[16]1.CC Transition risk-Banking b.'!L38,0)</f>
        <v>4837</v>
      </c>
      <c r="L43" s="909">
        <f>ROUND('[16]1.CC Transition risk-Banking b.'!M38,0)</f>
        <v>3691</v>
      </c>
      <c r="M43" s="908">
        <f>'[16]1.CC Transition risk-Banking b.'!N38</f>
        <v>1</v>
      </c>
      <c r="N43" s="909">
        <f>ROUND('[16]1.CC Transition risk-Banking b.'!O38,0)</f>
        <v>8</v>
      </c>
      <c r="O43" s="909">
        <f>ROUND('[16]1.CC Transition risk-Banking b.'!P38,0)</f>
        <v>3</v>
      </c>
      <c r="P43" s="912">
        <f>ROUND('[16]1.CC Transition risk-Banking b.'!Q38,0)</f>
        <v>0</v>
      </c>
      <c r="Q43" s="912">
        <f>ROUND('[16]1.CC Transition risk-Banking b.'!R38,0)</f>
        <v>0</v>
      </c>
      <c r="R43" s="912">
        <f>'[16]1.CC Transition risk-Banking b.'!S38/365</f>
        <v>4.7970153174187669</v>
      </c>
      <c r="S43" s="106"/>
    </row>
    <row r="44" spans="1:19" s="21" customFormat="1" ht="32.25" thickBot="1">
      <c r="A44" s="891">
        <v>34</v>
      </c>
      <c r="B44" s="903" t="s">
        <v>1274</v>
      </c>
      <c r="C44" s="909">
        <f>ROUND('[16]1.CC Transition risk-Banking b.'!D39,0)</f>
        <v>58</v>
      </c>
      <c r="D44" s="912">
        <f>ROUND('[17]1.CC Transition risk-Banking b.'!E39,0)</f>
        <v>0</v>
      </c>
      <c r="E44" s="912"/>
      <c r="F44" s="906">
        <f>ROUND('[16]1.CC Transition risk-Banking b.'!G39,0)</f>
        <v>1</v>
      </c>
      <c r="G44" s="912">
        <f>ROUND('[16]1.CC Transition risk-Banking b.'!H39,0)</f>
        <v>0</v>
      </c>
      <c r="H44" s="906">
        <f>-ROUND('[16]1.CC Transition risk-Banking b.'!I39,0)</f>
        <v>-1</v>
      </c>
      <c r="I44" s="912">
        <f>ROUND('[16]1.CC Transition risk-Banking b.'!J39,0)</f>
        <v>0</v>
      </c>
      <c r="J44" s="912">
        <f>ROUND('[16]1.CC Transition risk-Banking b.'!K39,0)</f>
        <v>0</v>
      </c>
      <c r="K44" s="909">
        <f>ROUND('[16]1.CC Transition risk-Banking b.'!L39,0)</f>
        <v>33610</v>
      </c>
      <c r="L44" s="909">
        <f>ROUND('[16]1.CC Transition risk-Banking b.'!M39,0)</f>
        <v>9561</v>
      </c>
      <c r="M44" s="908">
        <f>'[16]1.CC Transition risk-Banking b.'!N39</f>
        <v>1</v>
      </c>
      <c r="N44" s="909">
        <f>ROUND('[16]1.CC Transition risk-Banking b.'!O39,0)</f>
        <v>7</v>
      </c>
      <c r="O44" s="909">
        <f>ROUND('[16]1.CC Transition risk-Banking b.'!P39,0)</f>
        <v>35</v>
      </c>
      <c r="P44" s="909">
        <f>ROUND('[16]1.CC Transition risk-Banking b.'!Q39,0)</f>
        <v>16</v>
      </c>
      <c r="Q44" s="912">
        <f>ROUND('[16]1.CC Transition risk-Banking b.'!R39,0)</f>
        <v>0</v>
      </c>
      <c r="R44" s="912">
        <f>'[16]1.CC Transition risk-Banking b.'!S39/365</f>
        <v>8.3968065215596823</v>
      </c>
      <c r="S44" s="106"/>
    </row>
    <row r="45" spans="1:19" s="21" customFormat="1" ht="32.25" thickBot="1">
      <c r="A45" s="891">
        <v>35</v>
      </c>
      <c r="B45" s="910" t="s">
        <v>1275</v>
      </c>
      <c r="C45" s="909">
        <f>ROUND('[16]1.CC Transition risk-Banking b.'!D40,0)</f>
        <v>29</v>
      </c>
      <c r="D45" s="912">
        <f>ROUND('[17]1.CC Transition risk-Banking b.'!E40,0)</f>
        <v>0</v>
      </c>
      <c r="E45" s="912"/>
      <c r="F45" s="906">
        <f>ROUND('[16]1.CC Transition risk-Banking b.'!G40,0)</f>
        <v>1</v>
      </c>
      <c r="G45" s="912">
        <f>ROUND('[16]1.CC Transition risk-Banking b.'!H40,0)</f>
        <v>0</v>
      </c>
      <c r="H45" s="906">
        <f>-ROUND('[16]1.CC Transition risk-Banking b.'!I40,0)</f>
        <v>-1</v>
      </c>
      <c r="I45" s="912">
        <f>ROUND('[16]1.CC Transition risk-Banking b.'!J40,0)</f>
        <v>0</v>
      </c>
      <c r="J45" s="912">
        <f>ROUND('[16]1.CC Transition risk-Banking b.'!K40,0)</f>
        <v>0</v>
      </c>
      <c r="K45" s="909">
        <f>ROUND('[16]1.CC Transition risk-Banking b.'!L40,0)</f>
        <v>25288</v>
      </c>
      <c r="L45" s="909">
        <f>ROUND('[16]1.CC Transition risk-Banking b.'!M40,0)</f>
        <v>2786</v>
      </c>
      <c r="M45" s="908">
        <f>'[16]1.CC Transition risk-Banking b.'!N40</f>
        <v>1</v>
      </c>
      <c r="N45" s="909">
        <f>ROUND('[16]1.CC Transition risk-Banking b.'!O40,0)</f>
        <v>4</v>
      </c>
      <c r="O45" s="909">
        <f>ROUND('[16]1.CC Transition risk-Banking b.'!P40,0)</f>
        <v>10</v>
      </c>
      <c r="P45" s="909">
        <f>ROUND('[16]1.CC Transition risk-Banking b.'!Q40,0)</f>
        <v>15</v>
      </c>
      <c r="Q45" s="912">
        <f>ROUND('[16]1.CC Transition risk-Banking b.'!R40,0)</f>
        <v>0</v>
      </c>
      <c r="R45" s="912">
        <f>'[16]1.CC Transition risk-Banking b.'!S40/365</f>
        <v>10.091877959955355</v>
      </c>
      <c r="S45" s="106"/>
    </row>
    <row r="46" spans="1:19" s="21" customFormat="1" ht="21.75" thickBot="1">
      <c r="A46" s="891">
        <v>36</v>
      </c>
      <c r="B46" s="910" t="s">
        <v>1276</v>
      </c>
      <c r="C46" s="914">
        <f>ROUND('[16]1.CC Transition risk-Banking b.'!D41,0)</f>
        <v>0</v>
      </c>
      <c r="D46" s="912">
        <f>ROUND('[17]1.CC Transition risk-Banking b.'!E41,0)</f>
        <v>0</v>
      </c>
      <c r="E46" s="912"/>
      <c r="F46" s="912">
        <f>ROUND('[16]1.CC Transition risk-Banking b.'!G41,0)</f>
        <v>0</v>
      </c>
      <c r="G46" s="912">
        <f>ROUND('[16]1.CC Transition risk-Banking b.'!H41,0)</f>
        <v>0</v>
      </c>
      <c r="H46" s="912">
        <f>ROUND('[16]1.CC Transition risk-Banking b.'!I41,0)</f>
        <v>0</v>
      </c>
      <c r="I46" s="912">
        <f>ROUND('[16]1.CC Transition risk-Banking b.'!J41,0)</f>
        <v>0</v>
      </c>
      <c r="J46" s="912">
        <f>ROUND('[16]1.CC Transition risk-Banking b.'!K41,0)</f>
        <v>0</v>
      </c>
      <c r="K46" s="912">
        <f>ROUND('[16]1.CC Transition risk-Banking b.'!L41,0)</f>
        <v>0</v>
      </c>
      <c r="L46" s="912">
        <f>ROUND('[16]1.CC Transition risk-Banking b.'!M41,0)</f>
        <v>0</v>
      </c>
      <c r="M46" s="916">
        <v>0</v>
      </c>
      <c r="N46" s="912">
        <f>ROUND('[16]1.CC Transition risk-Banking b.'!O41,0)</f>
        <v>0</v>
      </c>
      <c r="O46" s="912">
        <f>ROUND('[16]1.CC Transition risk-Banking b.'!P41,0)</f>
        <v>0</v>
      </c>
      <c r="P46" s="912">
        <f>ROUND('[16]1.CC Transition risk-Banking b.'!Q41,0)</f>
        <v>0</v>
      </c>
      <c r="Q46" s="912">
        <f>ROUND('[16]1.CC Transition risk-Banking b.'!R41,0)</f>
        <v>0</v>
      </c>
      <c r="R46" s="912">
        <f>'[16]1.CC Transition risk-Banking b.'!S41/365</f>
        <v>0</v>
      </c>
      <c r="S46" s="106"/>
    </row>
    <row r="47" spans="1:19" s="21" customFormat="1" ht="32.25" thickBot="1">
      <c r="A47" s="891">
        <v>37</v>
      </c>
      <c r="B47" s="910" t="s">
        <v>1277</v>
      </c>
      <c r="C47" s="909">
        <f>ROUND('[16]1.CC Transition risk-Banking b.'!D42,0)</f>
        <v>28</v>
      </c>
      <c r="D47" s="912">
        <f>ROUND('[17]1.CC Transition risk-Banking b.'!E42,0)</f>
        <v>0</v>
      </c>
      <c r="E47" s="912"/>
      <c r="F47" s="912">
        <f>ROUND('[16]1.CC Transition risk-Banking b.'!G42,0)</f>
        <v>0</v>
      </c>
      <c r="G47" s="912">
        <f>ROUND('[16]1.CC Transition risk-Banking b.'!H42,0)</f>
        <v>0</v>
      </c>
      <c r="H47" s="912">
        <f>ROUND('[16]1.CC Transition risk-Banking b.'!I42,0)</f>
        <v>0</v>
      </c>
      <c r="I47" s="912">
        <f>ROUND('[16]1.CC Transition risk-Banking b.'!J42,0)</f>
        <v>0</v>
      </c>
      <c r="J47" s="912">
        <f>ROUND('[16]1.CC Transition risk-Banking b.'!K42,0)</f>
        <v>0</v>
      </c>
      <c r="K47" s="909">
        <f>ROUND('[16]1.CC Transition risk-Banking b.'!L42,0)</f>
        <v>7981</v>
      </c>
      <c r="L47" s="909">
        <f>ROUND('[16]1.CC Transition risk-Banking b.'!M42,0)</f>
        <v>6741</v>
      </c>
      <c r="M47" s="908">
        <f>'[16]1.CC Transition risk-Banking b.'!N42</f>
        <v>1</v>
      </c>
      <c r="N47" s="909">
        <f>ROUND('[16]1.CC Transition risk-Banking b.'!O42,0)</f>
        <v>3</v>
      </c>
      <c r="O47" s="909">
        <f>ROUND('[16]1.CC Transition risk-Banking b.'!P42,0)</f>
        <v>25</v>
      </c>
      <c r="P47" s="909">
        <f>ROUND('[16]1.CC Transition risk-Banking b.'!Q42,0)</f>
        <v>1</v>
      </c>
      <c r="Q47" s="912">
        <f>ROUND('[16]1.CC Transition risk-Banking b.'!R42,0)</f>
        <v>0</v>
      </c>
      <c r="R47" s="912">
        <f>'[16]1.CC Transition risk-Banking b.'!S42/365</f>
        <v>6.6881732376540217</v>
      </c>
      <c r="S47" s="106"/>
    </row>
    <row r="48" spans="1:19" s="21" customFormat="1" ht="21.75" thickBot="1">
      <c r="A48" s="891">
        <v>38</v>
      </c>
      <c r="B48" s="910" t="s">
        <v>1278</v>
      </c>
      <c r="C48" s="914">
        <f>ROUND('[16]1.CC Transition risk-Banking b.'!D43,0)</f>
        <v>0</v>
      </c>
      <c r="D48" s="912">
        <f>ROUND('[17]1.CC Transition risk-Banking b.'!E43,0)</f>
        <v>0</v>
      </c>
      <c r="E48" s="912"/>
      <c r="F48" s="912">
        <f>ROUND('[16]1.CC Transition risk-Banking b.'!G43,0)</f>
        <v>0</v>
      </c>
      <c r="G48" s="912">
        <f>ROUND('[16]1.CC Transition risk-Banking b.'!H43,0)</f>
        <v>0</v>
      </c>
      <c r="H48" s="912">
        <f>ROUND('[16]1.CC Transition risk-Banking b.'!I43,0)</f>
        <v>0</v>
      </c>
      <c r="I48" s="912">
        <f>ROUND('[16]1.CC Transition risk-Banking b.'!J43,0)</f>
        <v>0</v>
      </c>
      <c r="J48" s="912">
        <f>ROUND('[16]1.CC Transition risk-Banking b.'!K43,0)</f>
        <v>0</v>
      </c>
      <c r="K48" s="909">
        <f>ROUND('[16]1.CC Transition risk-Banking b.'!L43,0)</f>
        <v>341</v>
      </c>
      <c r="L48" s="909">
        <f>ROUND('[16]1.CC Transition risk-Banking b.'!M43,0)</f>
        <v>34</v>
      </c>
      <c r="M48" s="908">
        <f>'[16]1.CC Transition risk-Banking b.'!N43</f>
        <v>1</v>
      </c>
      <c r="N48" s="912">
        <f>ROUND('[16]1.CC Transition risk-Banking b.'!O43,0)</f>
        <v>0</v>
      </c>
      <c r="O48" s="912">
        <f>ROUND('[16]1.CC Transition risk-Banking b.'!P43,0)</f>
        <v>0</v>
      </c>
      <c r="P48" s="912">
        <f>ROUND('[16]1.CC Transition risk-Banking b.'!Q43,0)</f>
        <v>0</v>
      </c>
      <c r="Q48" s="912">
        <f>ROUND('[16]1.CC Transition risk-Banking b.'!R43,0)</f>
        <v>0</v>
      </c>
      <c r="R48" s="912">
        <f>'[16]1.CC Transition risk-Banking b.'!S43/365</f>
        <v>5.7273981684451662</v>
      </c>
      <c r="S48" s="106"/>
    </row>
    <row r="49" spans="1:19" s="21" customFormat="1" ht="42.75" thickBot="1">
      <c r="A49" s="891">
        <v>39</v>
      </c>
      <c r="B49" s="903" t="s">
        <v>1279</v>
      </c>
      <c r="C49" s="909">
        <f>ROUND('[16]1.CC Transition risk-Banking b.'!D44,0)</f>
        <v>5</v>
      </c>
      <c r="D49" s="912">
        <f>ROUND('[17]1.CC Transition risk-Banking b.'!E44,0)</f>
        <v>0</v>
      </c>
      <c r="E49" s="912"/>
      <c r="F49" s="912">
        <f>ROUND('[16]1.CC Transition risk-Banking b.'!G44,0)</f>
        <v>0</v>
      </c>
      <c r="G49" s="912">
        <f>ROUND('[16]1.CC Transition risk-Banking b.'!H44,0)</f>
        <v>0</v>
      </c>
      <c r="H49" s="912">
        <f>ROUND('[16]1.CC Transition risk-Banking b.'!I44,0)</f>
        <v>0</v>
      </c>
      <c r="I49" s="912">
        <f>ROUND('[16]1.CC Transition risk-Banking b.'!J44,0)</f>
        <v>0</v>
      </c>
      <c r="J49" s="912">
        <f>ROUND('[16]1.CC Transition risk-Banking b.'!K44,0)</f>
        <v>0</v>
      </c>
      <c r="K49" s="909">
        <f>ROUND('[16]1.CC Transition risk-Banking b.'!L44,0)</f>
        <v>9681</v>
      </c>
      <c r="L49" s="909">
        <f>ROUND('[16]1.CC Transition risk-Banking b.'!M44,0)</f>
        <v>689</v>
      </c>
      <c r="M49" s="908">
        <f>'[16]1.CC Transition risk-Banking b.'!N44</f>
        <v>1</v>
      </c>
      <c r="N49" s="909">
        <f>ROUND('[16]1.CC Transition risk-Banking b.'!O44,0)</f>
        <v>1</v>
      </c>
      <c r="O49" s="909">
        <f>ROUND('[16]1.CC Transition risk-Banking b.'!P44,0)</f>
        <v>3</v>
      </c>
      <c r="P49" s="909">
        <f>ROUND('[16]1.CC Transition risk-Banking b.'!Q44,0)</f>
        <v>1</v>
      </c>
      <c r="Q49" s="912">
        <f>ROUND('[16]1.CC Transition risk-Banking b.'!R44,0)</f>
        <v>0</v>
      </c>
      <c r="R49" s="912">
        <f>'[16]1.CC Transition risk-Banking b.'!S44/365</f>
        <v>6.951294020409474</v>
      </c>
      <c r="S49" s="106"/>
    </row>
    <row r="50" spans="1:19" s="21" customFormat="1" ht="15.75" thickBot="1">
      <c r="A50" s="891">
        <v>40</v>
      </c>
      <c r="B50" s="903" t="s">
        <v>1280</v>
      </c>
      <c r="C50" s="909">
        <f>ROUND('[16]1.CC Transition risk-Banking b.'!D45,0)</f>
        <v>526</v>
      </c>
      <c r="D50" s="912">
        <f>ROUND('[17]1.CC Transition risk-Banking b.'!E45,0)</f>
        <v>0</v>
      </c>
      <c r="E50" s="912"/>
      <c r="F50" s="909">
        <f>ROUND('[16]1.CC Transition risk-Banking b.'!G45,0)</f>
        <v>305</v>
      </c>
      <c r="G50" s="909">
        <f>ROUND('[16]1.CC Transition risk-Banking b.'!H45,0)</f>
        <v>8</v>
      </c>
      <c r="H50" s="906">
        <f>-ROUND('[16]1.CC Transition risk-Banking b.'!I45,0)</f>
        <v>-10</v>
      </c>
      <c r="I50" s="906">
        <f>-ROUND('[16]1.CC Transition risk-Banking b.'!J45,0)</f>
        <v>-5</v>
      </c>
      <c r="J50" s="906">
        <f>-ROUND('[16]1.CC Transition risk-Banking b.'!K45,0)</f>
        <v>-4</v>
      </c>
      <c r="K50" s="909">
        <f>ROUND('[16]1.CC Transition risk-Banking b.'!L45,0)</f>
        <v>241601</v>
      </c>
      <c r="L50" s="909">
        <f>ROUND('[16]1.CC Transition risk-Banking b.'!M45,0)</f>
        <v>222455</v>
      </c>
      <c r="M50" s="908">
        <f>'[16]1.CC Transition risk-Banking b.'!N45</f>
        <v>1</v>
      </c>
      <c r="N50" s="909">
        <f>ROUND('[16]1.CC Transition risk-Banking b.'!O45,0)</f>
        <v>285</v>
      </c>
      <c r="O50" s="909">
        <f>ROUND('[16]1.CC Transition risk-Banking b.'!P45,0)</f>
        <v>209</v>
      </c>
      <c r="P50" s="909">
        <f>ROUND('[16]1.CC Transition risk-Banking b.'!Q45,0)</f>
        <v>31</v>
      </c>
      <c r="Q50" s="909">
        <f>ROUND('[16]1.CC Transition risk-Banking b.'!R45,0)</f>
        <v>1</v>
      </c>
      <c r="R50" s="909">
        <f>'[16]1.CC Transition risk-Banking b.'!S45/365</f>
        <v>4.7816705374861757</v>
      </c>
      <c r="S50" s="106"/>
    </row>
    <row r="51" spans="1:19" s="21" customFormat="1" ht="21.75" thickBot="1">
      <c r="A51" s="891">
        <v>41</v>
      </c>
      <c r="B51" s="910" t="s">
        <v>1281</v>
      </c>
      <c r="C51" s="909">
        <f>ROUND('[16]1.CC Transition risk-Banking b.'!D46,0)</f>
        <v>464</v>
      </c>
      <c r="D51" s="912">
        <f>ROUND('[17]1.CC Transition risk-Banking b.'!E46,0)</f>
        <v>0</v>
      </c>
      <c r="E51" s="912"/>
      <c r="F51" s="909">
        <f>ROUND('[16]1.CC Transition risk-Banking b.'!G46,0)</f>
        <v>289</v>
      </c>
      <c r="G51" s="909">
        <f>ROUND('[16]1.CC Transition risk-Banking b.'!H46,0)</f>
        <v>6</v>
      </c>
      <c r="H51" s="906">
        <f>-ROUND('[16]1.CC Transition risk-Banking b.'!I46,0)</f>
        <v>-8</v>
      </c>
      <c r="I51" s="906">
        <f>-ROUND('[16]1.CC Transition risk-Banking b.'!J46,0)</f>
        <v>-4</v>
      </c>
      <c r="J51" s="906">
        <f>-ROUND('[16]1.CC Transition risk-Banking b.'!K46,0)</f>
        <v>-4</v>
      </c>
      <c r="K51" s="909">
        <f>ROUND('[16]1.CC Transition risk-Banking b.'!L46,0)</f>
        <v>202383</v>
      </c>
      <c r="L51" s="909">
        <f>ROUND('[16]1.CC Transition risk-Banking b.'!M46,0)</f>
        <v>189059</v>
      </c>
      <c r="M51" s="908">
        <f>'[16]1.CC Transition risk-Banking b.'!N46</f>
        <v>1</v>
      </c>
      <c r="N51" s="909">
        <f>ROUND('[16]1.CC Transition risk-Banking b.'!O46,0)</f>
        <v>251</v>
      </c>
      <c r="O51" s="909">
        <f>ROUND('[16]1.CC Transition risk-Banking b.'!P46,0)</f>
        <v>193</v>
      </c>
      <c r="P51" s="909">
        <f>ROUND('[16]1.CC Transition risk-Banking b.'!Q46,0)</f>
        <v>20</v>
      </c>
      <c r="Q51" s="909">
        <f>ROUND('[16]1.CC Transition risk-Banking b.'!R46,0)</f>
        <v>1</v>
      </c>
      <c r="R51" s="909">
        <f>'[16]1.CC Transition risk-Banking b.'!S46/365</f>
        <v>4.7217722724041566</v>
      </c>
      <c r="S51" s="106"/>
    </row>
    <row r="52" spans="1:19" s="21" customFormat="1" ht="15.75" thickBot="1">
      <c r="A52" s="891">
        <v>42</v>
      </c>
      <c r="B52" s="910" t="s">
        <v>1282</v>
      </c>
      <c r="C52" s="909">
        <f>ROUND('[16]1.CC Transition risk-Banking b.'!D47,0)</f>
        <v>26</v>
      </c>
      <c r="D52" s="912">
        <f>ROUND('[17]1.CC Transition risk-Banking b.'!E47,0)</f>
        <v>0</v>
      </c>
      <c r="E52" s="912"/>
      <c r="F52" s="909">
        <f>ROUND('[16]1.CC Transition risk-Banking b.'!G47,0)</f>
        <v>10</v>
      </c>
      <c r="G52" s="909">
        <f>ROUND('[16]1.CC Transition risk-Banking b.'!H47,0)</f>
        <v>1</v>
      </c>
      <c r="H52" s="906">
        <f>-ROUND('[16]1.CC Transition risk-Banking b.'!I47,0)</f>
        <v>-1</v>
      </c>
      <c r="I52" s="906">
        <f>-ROUND('[16]1.CC Transition risk-Banking b.'!J47,0)</f>
        <v>-1</v>
      </c>
      <c r="J52" s="912">
        <f>ROUND('[16]1.CC Transition risk-Banking b.'!K47,0)</f>
        <v>0</v>
      </c>
      <c r="K52" s="909">
        <f>ROUND('[16]1.CC Transition risk-Banking b.'!L47,0)</f>
        <v>18809</v>
      </c>
      <c r="L52" s="909">
        <f>ROUND('[16]1.CC Transition risk-Banking b.'!M47,0)</f>
        <v>16151</v>
      </c>
      <c r="M52" s="908">
        <f>'[16]1.CC Transition risk-Banking b.'!N47</f>
        <v>1</v>
      </c>
      <c r="N52" s="909">
        <f>ROUND('[16]1.CC Transition risk-Banking b.'!O47,0)</f>
        <v>15</v>
      </c>
      <c r="O52" s="909">
        <f>ROUND('[16]1.CC Transition risk-Banking b.'!P47,0)</f>
        <v>9</v>
      </c>
      <c r="P52" s="909">
        <f>ROUND('[16]1.CC Transition risk-Banking b.'!Q47,0)</f>
        <v>2</v>
      </c>
      <c r="Q52" s="912">
        <f>ROUND('[16]1.CC Transition risk-Banking b.'!R47,0)</f>
        <v>0</v>
      </c>
      <c r="R52" s="912">
        <f>'[16]1.CC Transition risk-Banking b.'!S47/365</f>
        <v>4.201501974202797</v>
      </c>
      <c r="S52" s="106"/>
    </row>
    <row r="53" spans="1:19" s="21" customFormat="1" ht="21.75" thickBot="1">
      <c r="A53" s="891">
        <v>43</v>
      </c>
      <c r="B53" s="910" t="s">
        <v>1283</v>
      </c>
      <c r="C53" s="909">
        <f>ROUND('[16]1.CC Transition risk-Banking b.'!D48,0)</f>
        <v>35</v>
      </c>
      <c r="D53" s="912">
        <f>ROUND('[17]1.CC Transition risk-Banking b.'!E48,0)</f>
        <v>0</v>
      </c>
      <c r="E53" s="912"/>
      <c r="F53" s="909">
        <f>ROUND('[16]1.CC Transition risk-Banking b.'!G48,0)</f>
        <v>6</v>
      </c>
      <c r="G53" s="909">
        <f>ROUND('[16]1.CC Transition risk-Banking b.'!H48,0)</f>
        <v>1</v>
      </c>
      <c r="H53" s="906">
        <f>-ROUND('[16]1.CC Transition risk-Banking b.'!I48,0)</f>
        <v>-1</v>
      </c>
      <c r="I53" s="912">
        <f>ROUND('[16]1.CC Transition risk-Banking b.'!J48,0)</f>
        <v>0</v>
      </c>
      <c r="J53" s="912">
        <f>ROUND('[16]1.CC Transition risk-Banking b.'!K48,0)</f>
        <v>0</v>
      </c>
      <c r="K53" s="909">
        <f>ROUND('[16]1.CC Transition risk-Banking b.'!L48,0)</f>
        <v>20409</v>
      </c>
      <c r="L53" s="909">
        <f>ROUND('[16]1.CC Transition risk-Banking b.'!M48,0)</f>
        <v>17245</v>
      </c>
      <c r="M53" s="908">
        <f>'[16]1.CC Transition risk-Banking b.'!N48</f>
        <v>1</v>
      </c>
      <c r="N53" s="909">
        <f>ROUND('[16]1.CC Transition risk-Banking b.'!O48,0)</f>
        <v>19</v>
      </c>
      <c r="O53" s="909">
        <f>ROUND('[16]1.CC Transition risk-Banking b.'!P48,0)</f>
        <v>8</v>
      </c>
      <c r="P53" s="909">
        <f>ROUND('[16]1.CC Transition risk-Banking b.'!Q48,0)</f>
        <v>9</v>
      </c>
      <c r="Q53" s="912">
        <f>ROUND('[16]1.CC Transition risk-Banking b.'!R48,0)</f>
        <v>0</v>
      </c>
      <c r="R53" s="912">
        <f>'[16]1.CC Transition risk-Banking b.'!S48/365</f>
        <v>5.996987374038488</v>
      </c>
      <c r="S53" s="106"/>
    </row>
    <row r="54" spans="1:19" s="21" customFormat="1" ht="32.25" thickBot="1">
      <c r="A54" s="891">
        <v>44</v>
      </c>
      <c r="B54" s="903" t="s">
        <v>1284</v>
      </c>
      <c r="C54" s="909">
        <f>ROUND('[16]1.CC Transition risk-Banking b.'!D49,0)</f>
        <v>910</v>
      </c>
      <c r="D54" s="909">
        <f>ROUND('[17]1.CC Transition risk-Banking b.'!E49,0)</f>
        <v>50</v>
      </c>
      <c r="E54" s="912"/>
      <c r="F54" s="909">
        <f>ROUND('[16]1.CC Transition risk-Banking b.'!G49,0)</f>
        <v>134</v>
      </c>
      <c r="G54" s="909">
        <f>ROUND('[16]1.CC Transition risk-Banking b.'!H49,0)</f>
        <v>19</v>
      </c>
      <c r="H54" s="906">
        <f>-ROUND('[16]1.CC Transition risk-Banking b.'!I49,0)</f>
        <v>-17</v>
      </c>
      <c r="I54" s="906">
        <f>-ROUND('[16]1.CC Transition risk-Banking b.'!J49,0)</f>
        <v>-5</v>
      </c>
      <c r="J54" s="906">
        <f>-ROUND('[16]1.CC Transition risk-Banking b.'!K49,0)</f>
        <v>-7</v>
      </c>
      <c r="K54" s="909">
        <f>ROUND('[16]1.CC Transition risk-Banking b.'!L49,0)</f>
        <v>124934</v>
      </c>
      <c r="L54" s="909">
        <f>ROUND('[16]1.CC Transition risk-Banking b.'!M49,0)</f>
        <v>103441</v>
      </c>
      <c r="M54" s="908">
        <f>'[16]1.CC Transition risk-Banking b.'!N49</f>
        <v>0.99019080065027321</v>
      </c>
      <c r="N54" s="909">
        <f>ROUND('[16]1.CC Transition risk-Banking b.'!O49,0)</f>
        <v>600</v>
      </c>
      <c r="O54" s="909">
        <f>ROUND('[16]1.CC Transition risk-Banking b.'!P49,0)</f>
        <v>227</v>
      </c>
      <c r="P54" s="909">
        <f>ROUND('[16]1.CC Transition risk-Banking b.'!Q49,0)</f>
        <v>83</v>
      </c>
      <c r="Q54" s="909">
        <f>ROUND('[16]1.CC Transition risk-Banking b.'!R49,0)</f>
        <v>1</v>
      </c>
      <c r="R54" s="909">
        <f>'[16]1.CC Transition risk-Banking b.'!S49/365</f>
        <v>3.617438692767283</v>
      </c>
      <c r="S54" s="106"/>
    </row>
    <row r="55" spans="1:19" s="21" customFormat="1" ht="21.75" thickBot="1">
      <c r="A55" s="891">
        <v>45</v>
      </c>
      <c r="B55" s="903" t="s">
        <v>1285</v>
      </c>
      <c r="C55" s="915">
        <f>ROUND('[16]1.CC Transition risk-Banking b.'!D50,0)</f>
        <v>322</v>
      </c>
      <c r="D55" s="915">
        <f>ROUND('[17]1.CC Transition risk-Banking b.'!E50,0)</f>
        <v>8</v>
      </c>
      <c r="E55" s="912"/>
      <c r="F55" s="917">
        <f>ROUND('[16]1.CC Transition risk-Banking b.'!G50,0)</f>
        <v>5</v>
      </c>
      <c r="G55" s="912">
        <f>ROUND('[16]1.CC Transition risk-Banking b.'!H50,0)</f>
        <v>0</v>
      </c>
      <c r="H55" s="906">
        <f>-ROUND('[16]1.CC Transition risk-Banking b.'!I50,0)</f>
        <v>-1</v>
      </c>
      <c r="I55" s="912">
        <f>ROUND('[16]1.CC Transition risk-Banking b.'!J50,0)</f>
        <v>0</v>
      </c>
      <c r="J55" s="912">
        <f>ROUND('[16]1.CC Transition risk-Banking b.'!K50,0)</f>
        <v>0</v>
      </c>
      <c r="K55" s="917">
        <f>ROUND('[16]1.CC Transition risk-Banking b.'!L50,0)</f>
        <v>348089</v>
      </c>
      <c r="L55" s="917">
        <f>ROUND('[16]1.CC Transition risk-Banking b.'!M50,0)</f>
        <v>53014</v>
      </c>
      <c r="M55" s="919">
        <f>'[16]1.CC Transition risk-Banking b.'!N50</f>
        <v>1</v>
      </c>
      <c r="N55" s="917">
        <f>ROUND('[16]1.CC Transition risk-Banking b.'!O50,0)</f>
        <v>196</v>
      </c>
      <c r="O55" s="917">
        <f>ROUND('[16]1.CC Transition risk-Banking b.'!P50,0)</f>
        <v>121</v>
      </c>
      <c r="P55" s="917">
        <f>ROUND('[16]1.CC Transition risk-Banking b.'!Q50,0)</f>
        <v>4</v>
      </c>
      <c r="Q55" s="912">
        <f>ROUND('[16]1.CC Transition risk-Banking b.'!R50,0)</f>
        <v>0</v>
      </c>
      <c r="R55" s="912">
        <f>'[16]1.CC Transition risk-Banking b.'!S50/365</f>
        <v>4.5928991883775296</v>
      </c>
      <c r="S55" s="106"/>
    </row>
    <row r="56" spans="1:19" s="21" customFormat="1" ht="21.75" thickBot="1">
      <c r="A56" s="891">
        <v>46</v>
      </c>
      <c r="B56" s="910" t="s">
        <v>1286</v>
      </c>
      <c r="C56" s="915">
        <f>ROUND('[16]1.CC Transition risk-Banking b.'!D51,0)</f>
        <v>44</v>
      </c>
      <c r="D56" s="912">
        <f>ROUND('[17]1.CC Transition risk-Banking b.'!E51,0)</f>
        <v>0</v>
      </c>
      <c r="E56" s="912"/>
      <c r="F56" s="917">
        <f>ROUND('[16]1.CC Transition risk-Banking b.'!G51,0)</f>
        <v>3</v>
      </c>
      <c r="G56" s="912">
        <f>ROUND('[16]1.CC Transition risk-Banking b.'!H51,0)</f>
        <v>0</v>
      </c>
      <c r="H56" s="912">
        <f>ROUND('[16]1.CC Transition risk-Banking b.'!I51,0)</f>
        <v>0</v>
      </c>
      <c r="I56" s="912">
        <f>ROUND('[16]1.CC Transition risk-Banking b.'!J51,0)</f>
        <v>0</v>
      </c>
      <c r="J56" s="912">
        <f>ROUND('[16]1.CC Transition risk-Banking b.'!K51,0)</f>
        <v>0</v>
      </c>
      <c r="K56" s="917">
        <f>ROUND('[16]1.CC Transition risk-Banking b.'!L51,0)</f>
        <v>10709</v>
      </c>
      <c r="L56" s="917">
        <f>ROUND('[16]1.CC Transition risk-Banking b.'!M51,0)</f>
        <v>1581</v>
      </c>
      <c r="M56" s="919">
        <f>'[16]1.CC Transition risk-Banking b.'!N51</f>
        <v>1</v>
      </c>
      <c r="N56" s="917">
        <f>ROUND('[16]1.CC Transition risk-Banking b.'!O51,0)</f>
        <v>13</v>
      </c>
      <c r="O56" s="917">
        <f>ROUND('[16]1.CC Transition risk-Banking b.'!P51,0)</f>
        <v>30</v>
      </c>
      <c r="P56" s="917">
        <f>ROUND('[16]1.CC Transition risk-Banking b.'!Q51,0)</f>
        <v>2</v>
      </c>
      <c r="Q56" s="912">
        <f>ROUND('[16]1.CC Transition risk-Banking b.'!R51,0)</f>
        <v>0</v>
      </c>
      <c r="R56" s="912">
        <f>'[16]1.CC Transition risk-Banking b.'!S51/365</f>
        <v>6.4685568898372692</v>
      </c>
      <c r="S56" s="106"/>
    </row>
    <row r="57" spans="1:19" s="21" customFormat="1" ht="15.75" thickBot="1">
      <c r="A57" s="891">
        <v>47</v>
      </c>
      <c r="B57" s="910" t="s">
        <v>1287</v>
      </c>
      <c r="C57" s="915">
        <f>ROUND('[16]1.CC Transition risk-Banking b.'!D52,0)</f>
        <v>240</v>
      </c>
      <c r="D57" s="915">
        <f>ROUND('[17]1.CC Transition risk-Banking b.'!E52,0)</f>
        <v>8</v>
      </c>
      <c r="E57" s="916"/>
      <c r="F57" s="917">
        <f>ROUND('[16]1.CC Transition risk-Banking b.'!G52,0)</f>
        <v>1</v>
      </c>
      <c r="G57" s="912">
        <f>ROUND('[16]1.CC Transition risk-Banking b.'!H52,0)</f>
        <v>0</v>
      </c>
      <c r="H57" s="906">
        <f>-ROUND('[16]1.CC Transition risk-Banking b.'!I52,0)</f>
        <v>-1</v>
      </c>
      <c r="I57" s="912">
        <f>ROUND('[16]1.CC Transition risk-Banking b.'!J52,0)</f>
        <v>0</v>
      </c>
      <c r="J57" s="912">
        <f>ROUND('[16]1.CC Transition risk-Banking b.'!K52,0)</f>
        <v>0</v>
      </c>
      <c r="K57" s="917">
        <f>ROUND('[16]1.CC Transition risk-Banking b.'!L52,0)</f>
        <v>336068</v>
      </c>
      <c r="L57" s="917">
        <f>ROUND('[16]1.CC Transition risk-Banking b.'!M52,0)</f>
        <v>50842</v>
      </c>
      <c r="M57" s="919">
        <f>'[16]1.CC Transition risk-Banking b.'!N52</f>
        <v>1</v>
      </c>
      <c r="N57" s="917">
        <f>ROUND('[16]1.CC Transition risk-Banking b.'!O52,0)</f>
        <v>159</v>
      </c>
      <c r="O57" s="917">
        <f>ROUND('[16]1.CC Transition risk-Banking b.'!P52,0)</f>
        <v>81</v>
      </c>
      <c r="P57" s="912">
        <f>ROUND('[16]1.CC Transition risk-Banking b.'!Q52,0)</f>
        <v>0</v>
      </c>
      <c r="Q57" s="912">
        <f>ROUND('[16]1.CC Transition risk-Banking b.'!R52,0)</f>
        <v>0</v>
      </c>
      <c r="R57" s="912">
        <f>'[16]1.CC Transition risk-Banking b.'!S52/365</f>
        <v>4.4528152512921677</v>
      </c>
      <c r="S57" s="106"/>
    </row>
    <row r="58" spans="1:19" s="21" customFormat="1" ht="15.75" thickBot="1">
      <c r="A58" s="891">
        <v>48</v>
      </c>
      <c r="B58" s="910" t="s">
        <v>1288</v>
      </c>
      <c r="C58" s="918">
        <f>ROUND('[16]1.CC Transition risk-Banking b.'!D53,0)</f>
        <v>0</v>
      </c>
      <c r="D58" s="912">
        <f>ROUND('[17]1.CC Transition risk-Banking b.'!E53,0)</f>
        <v>0</v>
      </c>
      <c r="E58" s="916"/>
      <c r="F58" s="912">
        <f>ROUND('[16]1.CC Transition risk-Banking b.'!G53,0)</f>
        <v>0</v>
      </c>
      <c r="G58" s="912">
        <f>ROUND('[16]1.CC Transition risk-Banking b.'!H53,0)</f>
        <v>0</v>
      </c>
      <c r="H58" s="912">
        <f>ROUND('[16]1.CC Transition risk-Banking b.'!I53,0)</f>
        <v>0</v>
      </c>
      <c r="I58" s="912">
        <f>ROUND('[16]1.CC Transition risk-Banking b.'!J53,0)</f>
        <v>0</v>
      </c>
      <c r="J58" s="912">
        <f>ROUND('[16]1.CC Transition risk-Banking b.'!K53,0)</f>
        <v>0</v>
      </c>
      <c r="K58" s="917">
        <f>ROUND('[16]1.CC Transition risk-Banking b.'!L53,0)</f>
        <v>503</v>
      </c>
      <c r="L58" s="917">
        <f>ROUND('[16]1.CC Transition risk-Banking b.'!M53,0)</f>
        <v>123</v>
      </c>
      <c r="M58" s="919">
        <f>'[16]1.CC Transition risk-Banking b.'!N53</f>
        <v>1</v>
      </c>
      <c r="N58" s="912">
        <f>ROUND('[16]1.CC Transition risk-Banking b.'!O53,0)</f>
        <v>0</v>
      </c>
      <c r="O58" s="912">
        <f>ROUND('[16]1.CC Transition risk-Banking b.'!P53,0)</f>
        <v>0</v>
      </c>
      <c r="P58" s="912">
        <f>ROUND('[16]1.CC Transition risk-Banking b.'!Q53,0)</f>
        <v>0</v>
      </c>
      <c r="Q58" s="912">
        <f>ROUND('[16]1.CC Transition risk-Banking b.'!R53,0)</f>
        <v>0</v>
      </c>
      <c r="R58" s="912">
        <f>'[16]1.CC Transition risk-Banking b.'!S53/365</f>
        <v>1.1730983073188903</v>
      </c>
      <c r="S58" s="106"/>
    </row>
    <row r="59" spans="1:19" s="21" customFormat="1" ht="32.25" thickBot="1">
      <c r="A59" s="891">
        <v>49</v>
      </c>
      <c r="B59" s="910" t="s">
        <v>1289</v>
      </c>
      <c r="C59" s="915">
        <f>ROUND('[16]1.CC Transition risk-Banking b.'!D54,0)</f>
        <v>36</v>
      </c>
      <c r="D59" s="912">
        <f>ROUND('[17]1.CC Transition risk-Banking b.'!E54,0)</f>
        <v>0</v>
      </c>
      <c r="E59" s="916"/>
      <c r="F59" s="917">
        <f>ROUND('[16]1.CC Transition risk-Banking b.'!G54,0)</f>
        <v>1</v>
      </c>
      <c r="G59" s="912">
        <f>ROUND('[16]1.CC Transition risk-Banking b.'!H54,0)</f>
        <v>0</v>
      </c>
      <c r="H59" s="912">
        <f>ROUND('[16]1.CC Transition risk-Banking b.'!I54,0)</f>
        <v>0</v>
      </c>
      <c r="I59" s="912">
        <f>ROUND('[16]1.CC Transition risk-Banking b.'!J54,0)</f>
        <v>0</v>
      </c>
      <c r="J59" s="912">
        <f>ROUND('[16]1.CC Transition risk-Banking b.'!K54,0)</f>
        <v>0</v>
      </c>
      <c r="K59" s="917">
        <f>ROUND('[16]1.CC Transition risk-Banking b.'!L54,0)</f>
        <v>601</v>
      </c>
      <c r="L59" s="917">
        <f>ROUND('[16]1.CC Transition risk-Banking b.'!M54,0)</f>
        <v>305</v>
      </c>
      <c r="M59" s="919">
        <f>'[16]1.CC Transition risk-Banking b.'!N54</f>
        <v>1</v>
      </c>
      <c r="N59" s="917">
        <f>ROUND('[16]1.CC Transition risk-Banking b.'!O54,0)</f>
        <v>23</v>
      </c>
      <c r="O59" s="917">
        <f>ROUND('[16]1.CC Transition risk-Banking b.'!P54,0)</f>
        <v>11</v>
      </c>
      <c r="P59" s="917">
        <f>ROUND('[16]1.CC Transition risk-Banking b.'!Q54,0)</f>
        <v>1</v>
      </c>
      <c r="Q59" s="912">
        <f>ROUND('[16]1.CC Transition risk-Banking b.'!R54,0)</f>
        <v>0</v>
      </c>
      <c r="R59" s="912">
        <f>'[16]1.CC Transition risk-Banking b.'!S54/365</f>
        <v>2.9813461808228805</v>
      </c>
      <c r="S59" s="106"/>
    </row>
    <row r="60" spans="1:19" s="21" customFormat="1" ht="21.75" thickBot="1">
      <c r="A60" s="891">
        <v>50</v>
      </c>
      <c r="B60" s="910" t="s">
        <v>1290</v>
      </c>
      <c r="C60" s="915">
        <f>ROUND('[16]1.CC Transition risk-Banking b.'!D55,0)</f>
        <v>2</v>
      </c>
      <c r="D60" s="912">
        <f>ROUND('[17]1.CC Transition risk-Banking b.'!E55,0)</f>
        <v>0</v>
      </c>
      <c r="E60" s="916"/>
      <c r="F60" s="917">
        <f>ROUND('[16]1.CC Transition risk-Banking b.'!G55,0)</f>
        <v>1</v>
      </c>
      <c r="G60" s="912">
        <f>ROUND('[16]1.CC Transition risk-Banking b.'!H55,0)</f>
        <v>0</v>
      </c>
      <c r="H60" s="912">
        <f>ROUND('[16]1.CC Transition risk-Banking b.'!I55,0)</f>
        <v>0</v>
      </c>
      <c r="I60" s="912">
        <f>ROUND('[16]1.CC Transition risk-Banking b.'!J55,0)</f>
        <v>0</v>
      </c>
      <c r="J60" s="912">
        <f>ROUND('[16]1.CC Transition risk-Banking b.'!K55,0)</f>
        <v>0</v>
      </c>
      <c r="K60" s="917">
        <f>ROUND('[16]1.CC Transition risk-Banking b.'!L55,0)</f>
        <v>208</v>
      </c>
      <c r="L60" s="917">
        <f>ROUND('[16]1.CC Transition risk-Banking b.'!M55,0)</f>
        <v>163</v>
      </c>
      <c r="M60" s="919">
        <f>'[16]1.CC Transition risk-Banking b.'!N55</f>
        <v>1</v>
      </c>
      <c r="N60" s="917">
        <f>ROUND('[16]1.CC Transition risk-Banking b.'!O55,0)</f>
        <v>1</v>
      </c>
      <c r="O60" s="912">
        <f>ROUND('[16]1.CC Transition risk-Banking b.'!P55,0)</f>
        <v>0</v>
      </c>
      <c r="P60" s="917">
        <f>ROUND('[16]1.CC Transition risk-Banking b.'!Q55,0)</f>
        <v>1</v>
      </c>
      <c r="Q60" s="912">
        <f>ROUND('[16]1.CC Transition risk-Banking b.'!R55,0)</f>
        <v>0</v>
      </c>
      <c r="R60" s="912">
        <f>'[16]1.CC Transition risk-Banking b.'!S55/365</f>
        <v>9.5151142168245251</v>
      </c>
      <c r="S60" s="106"/>
    </row>
    <row r="61" spans="1:19" s="21" customFormat="1" ht="21.75" thickBot="1">
      <c r="A61" s="920">
        <v>51</v>
      </c>
      <c r="B61" s="921" t="s">
        <v>1291</v>
      </c>
      <c r="C61" s="915">
        <f>ROUND('[16]1.CC Transition risk-Banking b.'!D56,0)+1</f>
        <v>1208</v>
      </c>
      <c r="D61" s="912">
        <f>ROUND('[17]1.CC Transition risk-Banking b.'!E56,0)</f>
        <v>0</v>
      </c>
      <c r="E61" s="916"/>
      <c r="F61" s="917">
        <f>ROUND('[16]1.CC Transition risk-Banking b.'!G56,0)</f>
        <v>320</v>
      </c>
      <c r="G61" s="917">
        <f>ROUND('[16]1.CC Transition risk-Banking b.'!H56,0)</f>
        <v>21</v>
      </c>
      <c r="H61" s="906">
        <f>-ROUND('[16]1.CC Transition risk-Banking b.'!I56,0)</f>
        <v>-11</v>
      </c>
      <c r="I61" s="906">
        <f>-ROUND('[16]1.CC Transition risk-Banking b.'!J56,0)</f>
        <v>-1</v>
      </c>
      <c r="J61" s="906">
        <f>-ROUND('[16]1.CC Transition risk-Banking b.'!K56,0)</f>
        <v>-10</v>
      </c>
      <c r="K61" s="917">
        <f>ROUND('[16]1.CC Transition risk-Banking b.'!L56,0)</f>
        <v>137107</v>
      </c>
      <c r="L61" s="917">
        <f>ROUND('[16]1.CC Transition risk-Banking b.'!M56,0)</f>
        <v>105743</v>
      </c>
      <c r="M61" s="919">
        <f>'[16]1.CC Transition risk-Banking b.'!N56</f>
        <v>1</v>
      </c>
      <c r="N61" s="917">
        <f>ROUND('[16]1.CC Transition risk-Banking b.'!O56,0)</f>
        <v>183</v>
      </c>
      <c r="O61" s="917">
        <f>ROUND('[16]1.CC Transition risk-Banking b.'!P56,0)</f>
        <v>295</v>
      </c>
      <c r="P61" s="917">
        <f>ROUND('[16]1.CC Transition risk-Banking b.'!Q56,0)</f>
        <v>729</v>
      </c>
      <c r="Q61" s="917">
        <f>ROUND('[16]1.CC Transition risk-Banking b.'!R56,0)</f>
        <v>1</v>
      </c>
      <c r="R61" s="917">
        <f>'[16]1.CC Transition risk-Banking b.'!S56/365</f>
        <v>10.698310972781581</v>
      </c>
      <c r="S61" s="106"/>
    </row>
    <row r="62" spans="1:19" s="21" customFormat="1" ht="15.75" thickBot="1">
      <c r="A62" s="920">
        <v>52</v>
      </c>
      <c r="B62" s="903" t="s">
        <v>1292</v>
      </c>
      <c r="C62" s="915">
        <f>ROUND('[16]1.CC Transition risk-Banking b.'!D57,0)</f>
        <v>1082</v>
      </c>
      <c r="D62" s="912">
        <f>ROUND('[17]1.CC Transition risk-Banking b.'!E57,0)</f>
        <v>0</v>
      </c>
      <c r="E62" s="916"/>
      <c r="F62" s="917">
        <f>ROUND('[16]1.CC Transition risk-Banking b.'!G57,0)</f>
        <v>112</v>
      </c>
      <c r="G62" s="917">
        <f>ROUND('[16]1.CC Transition risk-Banking b.'!H57,0)</f>
        <v>17</v>
      </c>
      <c r="H62" s="906">
        <f>-ROUND('[16]1.CC Transition risk-Banking b.'!I57,0)</f>
        <v>-17</v>
      </c>
      <c r="I62" s="906">
        <f>-ROUND('[16]1.CC Transition risk-Banking b.'!J57,0)</f>
        <v>-1</v>
      </c>
      <c r="J62" s="906">
        <f>-ROUND('[16]1.CC Transition risk-Banking b.'!K57,0)</f>
        <v>-13</v>
      </c>
      <c r="K62" s="923">
        <f>ROUND('[16]1.CC Transition risk-Banking b.'!L57,0)</f>
        <v>20560</v>
      </c>
      <c r="L62" s="923">
        <f>ROUND('[16]1.CC Transition risk-Banking b.'!M57,0)</f>
        <v>14156</v>
      </c>
      <c r="M62" s="919">
        <f>'[16]1.CC Transition risk-Banking b.'!N57</f>
        <v>0.99112028813218689</v>
      </c>
      <c r="N62" s="917">
        <f>ROUND('[16]1.CC Transition risk-Banking b.'!O57,0)</f>
        <v>214</v>
      </c>
      <c r="O62" s="917">
        <f>ROUND('[16]1.CC Transition risk-Banking b.'!P57,0)</f>
        <v>367</v>
      </c>
      <c r="P62" s="917">
        <f>ROUND('[16]1.CC Transition risk-Banking b.'!Q57,0)</f>
        <v>500</v>
      </c>
      <c r="Q62" s="917">
        <f>ROUND('[16]1.CC Transition risk-Banking b.'!R57,0)</f>
        <v>1</v>
      </c>
      <c r="R62" s="917">
        <f>'[16]1.CC Transition risk-Banking b.'!S57/365</f>
        <v>8.9841178617394259</v>
      </c>
      <c r="S62" s="106"/>
    </row>
    <row r="63" spans="1:19" s="916" customFormat="1" ht="42.75" thickBot="1">
      <c r="A63" s="920">
        <v>53</v>
      </c>
      <c r="B63" s="924" t="s">
        <v>1293</v>
      </c>
      <c r="C63" s="912"/>
      <c r="D63" s="912"/>
      <c r="R63" s="912"/>
      <c r="S63" s="106"/>
    </row>
    <row r="64" spans="1:19" s="21" customFormat="1" ht="21.75" thickBot="1">
      <c r="A64" s="920">
        <v>54</v>
      </c>
      <c r="B64" s="921" t="s">
        <v>1294</v>
      </c>
      <c r="C64" s="912">
        <f>ROUND('[16]1.CC Transition risk-Banking b.'!D59,0)</f>
        <v>0</v>
      </c>
      <c r="D64" s="912">
        <v>0</v>
      </c>
      <c r="E64" s="916"/>
      <c r="F64" s="912">
        <f>ROUND('[16]1.CC Transition risk-Banking b.'!G59,0)</f>
        <v>0</v>
      </c>
      <c r="G64" s="912">
        <f>ROUND('[16]1.CC Transition risk-Banking b.'!H59,0)</f>
        <v>0</v>
      </c>
      <c r="H64" s="912">
        <f>ROUND('[16]1.CC Transition risk-Banking b.'!I59,0)</f>
        <v>0</v>
      </c>
      <c r="I64" s="912">
        <f>ROUND('[16]1.CC Transition risk-Banking b.'!J59,0)</f>
        <v>0</v>
      </c>
      <c r="J64" s="912">
        <f>ROUND('[16]1.CC Transition risk-Banking b.'!K59,0)</f>
        <v>0</v>
      </c>
      <c r="K64" s="925"/>
      <c r="L64" s="925"/>
      <c r="M64" s="912">
        <f>'[16]1.CC Transition risk-Banking b.'!N59</f>
        <v>0</v>
      </c>
      <c r="N64" s="912">
        <f>ROUND('[16]1.CC Transition risk-Banking b.'!O59,0)</f>
        <v>0</v>
      </c>
      <c r="O64" s="912">
        <f>ROUND('[16]1.CC Transition risk-Banking b.'!P59,0)</f>
        <v>0</v>
      </c>
      <c r="P64" s="912">
        <f>ROUND('[16]1.CC Transition risk-Banking b.'!Q59,0)</f>
        <v>0</v>
      </c>
      <c r="Q64" s="912">
        <f>ROUND('[16]1.CC Transition risk-Banking b.'!R59,0)</f>
        <v>0</v>
      </c>
      <c r="R64" s="912">
        <f>'[16]1.CC Transition risk-Banking b.'!S59/365</f>
        <v>0</v>
      </c>
      <c r="S64" s="106"/>
    </row>
    <row r="65" spans="1:19" s="21" customFormat="1" ht="32.25" thickBot="1">
      <c r="A65" s="920">
        <v>55</v>
      </c>
      <c r="B65" s="921" t="s">
        <v>1295</v>
      </c>
      <c r="C65" s="926">
        <f>ROUND('[16]1.CC Transition risk-Banking b.'!D60,0)</f>
        <v>632</v>
      </c>
      <c r="D65" s="944">
        <f>ROUND('[17]1.CC Transition risk-Banking b.'!E60,0)</f>
        <v>0</v>
      </c>
      <c r="E65" s="1040"/>
      <c r="F65" s="927">
        <f>ROUND('[16]1.CC Transition risk-Banking b.'!G60,0)</f>
        <v>54</v>
      </c>
      <c r="G65" s="927">
        <f>ROUND('[16]1.CC Transition risk-Banking b.'!H60,0)</f>
        <v>58</v>
      </c>
      <c r="H65" s="1069">
        <f>-ROUND('[16]1.CC Transition risk-Banking b.'!I60,0)</f>
        <v>-37</v>
      </c>
      <c r="I65" s="1069">
        <f>-ROUND('[16]1.CC Transition risk-Banking b.'!J60,0)</f>
        <v>-1</v>
      </c>
      <c r="J65" s="1069">
        <f>-ROUND('[16]1.CC Transition risk-Banking b.'!K60,0)</f>
        <v>-34</v>
      </c>
      <c r="K65" s="930"/>
      <c r="L65" s="930"/>
      <c r="M65" s="931">
        <f>'[16]1.CC Transition risk-Banking b.'!N60</f>
        <v>0.95344408539804482</v>
      </c>
      <c r="N65" s="927">
        <f>ROUND('[16]1.CC Transition risk-Banking b.'!O60,0)</f>
        <v>251</v>
      </c>
      <c r="O65" s="927">
        <f>ROUND('[16]1.CC Transition risk-Banking b.'!P60,0)</f>
        <v>234</v>
      </c>
      <c r="P65" s="927">
        <f>ROUND('[16]1.CC Transition risk-Banking b.'!Q60,0)</f>
        <v>147</v>
      </c>
      <c r="Q65" s="927">
        <f>ROUND('[16]1.CC Transition risk-Banking b.'!R60,0)</f>
        <v>1</v>
      </c>
      <c r="R65" s="927">
        <f>'[16]1.CC Transition risk-Banking b.'!S60/365</f>
        <v>7.0279527907047203</v>
      </c>
      <c r="S65" s="106"/>
    </row>
    <row r="66" spans="1:19" s="21" customFormat="1" ht="15.75" thickBot="1">
      <c r="A66" s="920">
        <v>56</v>
      </c>
      <c r="B66" s="933" t="s">
        <v>35</v>
      </c>
      <c r="C66" s="934">
        <f>ROUND('[16]1.CC Transition risk-Banking b.'!D61,0)</f>
        <v>5242</v>
      </c>
      <c r="D66" s="934">
        <f>ROUND('[17]1.CC Transition risk-Banking b.'!E61,0)</f>
        <v>58</v>
      </c>
      <c r="E66" s="934"/>
      <c r="F66" s="934">
        <f>ROUND('[16]1.CC Transition risk-Banking b.'!G61,0)</f>
        <v>966</v>
      </c>
      <c r="G66" s="934">
        <f>ROUND('[16]1.CC Transition risk-Banking b.'!H61,0)</f>
        <v>131</v>
      </c>
      <c r="H66" s="935">
        <f>-ROUND('[16]1.CC Transition risk-Banking b.'!I61,0)</f>
        <v>-101</v>
      </c>
      <c r="I66" s="935">
        <f>-ROUND('[16]1.CC Transition risk-Banking b.'!J61,0)</f>
        <v>-15</v>
      </c>
      <c r="J66" s="936">
        <f>-ROUND('[16]1.CC Transition risk-Banking b.'!K61,0)</f>
        <v>-71</v>
      </c>
      <c r="K66" s="937"/>
      <c r="L66" s="937"/>
      <c r="M66" s="938">
        <f>'[16]1.CC Transition risk-Banking b.'!N61</f>
        <v>0.9970548829006346</v>
      </c>
      <c r="N66" s="934">
        <f>ROUND('[16]1.CC Transition risk-Banking b.'!O61,0)</f>
        <v>2012</v>
      </c>
      <c r="O66" s="934">
        <f>ROUND('[16]1.CC Transition risk-Banking b.'!P61,0)</f>
        <v>1664</v>
      </c>
      <c r="P66" s="934">
        <f>ROUND('[16]1.CC Transition risk-Banking b.'!Q61,0)</f>
        <v>1561</v>
      </c>
      <c r="Q66" s="934">
        <f>ROUND('[16]1.CC Transition risk-Banking b.'!R61,0)</f>
        <v>5</v>
      </c>
      <c r="R66" s="934">
        <f>'[16]1.CC Transition risk-Banking b.'!S61/365</f>
        <v>7.0738964669790105</v>
      </c>
      <c r="S66" s="106"/>
    </row>
    <row r="67" spans="1:19" s="21" customFormat="1" ht="15">
      <c r="A67" s="939"/>
      <c r="B67" s="940"/>
      <c r="C67" s="941"/>
      <c r="D67" s="941"/>
      <c r="E67" s="941"/>
      <c r="F67" s="941"/>
      <c r="G67" s="941"/>
      <c r="H67" s="942"/>
      <c r="I67" s="942"/>
      <c r="J67" s="942"/>
      <c r="K67" s="942"/>
      <c r="L67" s="942"/>
      <c r="M67" s="943"/>
      <c r="N67" s="941"/>
      <c r="O67" s="941"/>
      <c r="P67" s="941"/>
      <c r="Q67" s="941"/>
      <c r="R67" s="941"/>
      <c r="S67" s="106"/>
    </row>
    <row r="68" spans="1:19" s="21" customFormat="1" ht="15">
      <c r="A68" s="939"/>
      <c r="B68" s="941"/>
      <c r="C68" s="941"/>
      <c r="D68" s="941"/>
      <c r="E68" s="941"/>
      <c r="F68" s="941"/>
      <c r="G68" s="941"/>
      <c r="H68" s="942"/>
      <c r="I68" s="942"/>
      <c r="J68" s="942"/>
      <c r="K68" s="942"/>
      <c r="L68" s="942"/>
      <c r="M68" s="943"/>
      <c r="N68" s="941"/>
      <c r="O68" s="941"/>
      <c r="P68" s="941"/>
      <c r="Q68" s="941"/>
      <c r="R68" s="941"/>
      <c r="S68" s="106"/>
    </row>
    <row r="69" spans="1:19" s="21" customFormat="1" ht="15">
      <c r="A69" s="2"/>
      <c r="B69" s="2"/>
      <c r="C69" s="2"/>
      <c r="D69" s="2"/>
      <c r="E69" s="2"/>
      <c r="F69" s="2"/>
      <c r="G69" s="2"/>
      <c r="H69" s="2"/>
      <c r="I69" s="2"/>
      <c r="J69" s="2"/>
      <c r="K69" s="2"/>
      <c r="L69" s="2"/>
      <c r="M69" s="2"/>
      <c r="N69" s="2"/>
      <c r="O69" s="2"/>
      <c r="P69" s="2"/>
      <c r="Q69" s="2"/>
      <c r="R69" s="2"/>
      <c r="S69" s="106"/>
    </row>
    <row r="70" spans="1:19" s="21" customFormat="1" ht="15.75" thickBot="1">
      <c r="A70" s="2"/>
      <c r="B70" s="2"/>
      <c r="C70" s="2"/>
      <c r="D70" s="2"/>
      <c r="E70" s="2"/>
      <c r="F70" s="2"/>
      <c r="G70" s="2"/>
      <c r="H70" s="2"/>
      <c r="I70" s="2"/>
      <c r="J70" s="2"/>
      <c r="K70" s="2"/>
      <c r="L70" s="2"/>
      <c r="M70" s="2"/>
      <c r="N70" s="2"/>
      <c r="O70" s="2"/>
      <c r="P70" s="2"/>
      <c r="Q70" s="2"/>
      <c r="R70" s="2"/>
      <c r="S70" s="106"/>
    </row>
    <row r="71" spans="1:19" s="21" customFormat="1" ht="15.75" thickBot="1">
      <c r="A71" s="1323">
        <v>44926</v>
      </c>
      <c r="B71" s="1324"/>
      <c r="C71" s="890" t="s">
        <v>3</v>
      </c>
      <c r="D71" s="891" t="s">
        <v>4</v>
      </c>
      <c r="E71" s="891" t="s">
        <v>5</v>
      </c>
      <c r="F71" s="891" t="s">
        <v>130</v>
      </c>
      <c r="G71" s="891" t="s">
        <v>127</v>
      </c>
      <c r="H71" s="891" t="s">
        <v>128</v>
      </c>
      <c r="I71" s="891" t="s">
        <v>129</v>
      </c>
      <c r="J71" s="891" t="s">
        <v>421</v>
      </c>
      <c r="K71" s="891" t="s">
        <v>731</v>
      </c>
      <c r="L71" s="891" t="s">
        <v>732</v>
      </c>
      <c r="M71" s="891" t="s">
        <v>733</v>
      </c>
      <c r="N71" s="891" t="s">
        <v>734</v>
      </c>
      <c r="O71" s="891" t="s">
        <v>735</v>
      </c>
      <c r="P71" s="891" t="s">
        <v>736</v>
      </c>
      <c r="Q71" s="891" t="s">
        <v>737</v>
      </c>
      <c r="R71" s="891" t="s">
        <v>738</v>
      </c>
      <c r="S71" s="106"/>
    </row>
    <row r="72" spans="1:19" s="21" customFormat="1" ht="50.25" customHeight="1" thickBot="1">
      <c r="A72" s="1325"/>
      <c r="B72" s="1326"/>
      <c r="C72" s="1329" t="s">
        <v>1225</v>
      </c>
      <c r="D72" s="1330"/>
      <c r="E72" s="1330"/>
      <c r="F72" s="1330"/>
      <c r="G72" s="1331"/>
      <c r="H72" s="1332" t="s">
        <v>136</v>
      </c>
      <c r="I72" s="1333"/>
      <c r="J72" s="1334"/>
      <c r="K72" s="1335" t="s">
        <v>1226</v>
      </c>
      <c r="L72" s="1330"/>
      <c r="M72" s="1336" t="s">
        <v>1227</v>
      </c>
      <c r="N72" s="1336" t="s">
        <v>1228</v>
      </c>
      <c r="O72" s="1322" t="s">
        <v>1229</v>
      </c>
      <c r="P72" s="1322" t="s">
        <v>1230</v>
      </c>
      <c r="Q72" s="1322" t="s">
        <v>1231</v>
      </c>
      <c r="R72" s="1322" t="s">
        <v>1232</v>
      </c>
      <c r="S72" s="106"/>
    </row>
    <row r="73" spans="1:19" s="21" customFormat="1" ht="105.75" thickBot="1">
      <c r="A73" s="1325"/>
      <c r="B73" s="1326"/>
      <c r="C73" s="892"/>
      <c r="D73" s="893" t="s">
        <v>1233</v>
      </c>
      <c r="E73" s="893" t="s">
        <v>1234</v>
      </c>
      <c r="F73" s="893" t="s">
        <v>1235</v>
      </c>
      <c r="G73" s="893" t="s">
        <v>1027</v>
      </c>
      <c r="H73" s="894"/>
      <c r="I73" s="893" t="s">
        <v>1236</v>
      </c>
      <c r="J73" s="893" t="s">
        <v>1027</v>
      </c>
      <c r="K73" s="895"/>
      <c r="L73" s="896" t="s">
        <v>1237</v>
      </c>
      <c r="M73" s="1336"/>
      <c r="N73" s="1336"/>
      <c r="O73" s="1322"/>
      <c r="P73" s="1322"/>
      <c r="Q73" s="1322"/>
      <c r="R73" s="1322"/>
      <c r="S73" s="106"/>
    </row>
    <row r="74" spans="1:19" s="21" customFormat="1" ht="21.75" thickBot="1">
      <c r="A74" s="1327"/>
      <c r="B74" s="1328"/>
      <c r="C74" s="897" t="s">
        <v>36</v>
      </c>
      <c r="D74" s="898" t="s">
        <v>36</v>
      </c>
      <c r="E74" s="898" t="s">
        <v>36</v>
      </c>
      <c r="F74" s="898" t="s">
        <v>1238</v>
      </c>
      <c r="G74" s="898" t="s">
        <v>36</v>
      </c>
      <c r="H74" s="899" t="s">
        <v>36</v>
      </c>
      <c r="I74" s="898" t="s">
        <v>1238</v>
      </c>
      <c r="J74" s="898" t="s">
        <v>36</v>
      </c>
      <c r="K74" s="898" t="s">
        <v>1239</v>
      </c>
      <c r="L74" s="898" t="s">
        <v>1239</v>
      </c>
      <c r="M74" s="898" t="s">
        <v>976</v>
      </c>
      <c r="N74" s="898" t="s">
        <v>36</v>
      </c>
      <c r="O74" s="898" t="s">
        <v>36</v>
      </c>
      <c r="P74" s="898" t="s">
        <v>36</v>
      </c>
      <c r="Q74" s="898" t="s">
        <v>36</v>
      </c>
      <c r="R74" s="898" t="s">
        <v>1240</v>
      </c>
      <c r="S74" s="106"/>
    </row>
    <row r="75" spans="1:19" s="21" customFormat="1" ht="32.25" thickBot="1">
      <c r="A75" s="891">
        <v>1</v>
      </c>
      <c r="B75" s="900" t="s">
        <v>1241</v>
      </c>
      <c r="C75" s="901"/>
      <c r="D75" s="901"/>
      <c r="E75" s="901"/>
      <c r="F75" s="901"/>
      <c r="G75" s="901"/>
      <c r="H75" s="902"/>
      <c r="I75" s="902"/>
      <c r="J75" s="902"/>
      <c r="K75" s="901"/>
      <c r="L75" s="901"/>
      <c r="M75" s="901"/>
      <c r="N75" s="901"/>
      <c r="O75" s="901"/>
      <c r="P75" s="901"/>
      <c r="Q75" s="901"/>
      <c r="R75" s="901"/>
      <c r="S75" s="106"/>
    </row>
    <row r="76" spans="1:19" s="21" customFormat="1" ht="21.75" thickBot="1">
      <c r="A76" s="891">
        <v>2</v>
      </c>
      <c r="B76" s="903" t="s">
        <v>1242</v>
      </c>
      <c r="C76" s="904">
        <v>47</v>
      </c>
      <c r="D76" s="905">
        <v>0</v>
      </c>
      <c r="E76" s="904"/>
      <c r="F76" s="904">
        <v>11</v>
      </c>
      <c r="G76" s="904">
        <v>2</v>
      </c>
      <c r="H76" s="906">
        <v>-2</v>
      </c>
      <c r="I76" s="905">
        <v>0</v>
      </c>
      <c r="J76" s="906">
        <v>-1</v>
      </c>
      <c r="K76" s="907">
        <v>23390</v>
      </c>
      <c r="L76" s="907">
        <v>6568</v>
      </c>
      <c r="M76" s="908">
        <v>1</v>
      </c>
      <c r="N76" s="909">
        <v>28</v>
      </c>
      <c r="O76" s="909">
        <v>13</v>
      </c>
      <c r="P76" s="909">
        <v>6</v>
      </c>
      <c r="Q76" s="905">
        <v>0</v>
      </c>
      <c r="R76" s="905">
        <v>4.7780821917808218</v>
      </c>
      <c r="S76" s="106"/>
    </row>
    <row r="77" spans="1:19" s="21" customFormat="1" ht="15.75" thickBot="1">
      <c r="A77" s="891">
        <v>3</v>
      </c>
      <c r="B77" s="903" t="s">
        <v>1243</v>
      </c>
      <c r="C77" s="904">
        <v>12</v>
      </c>
      <c r="D77" s="905">
        <v>0</v>
      </c>
      <c r="E77" s="904"/>
      <c r="F77" s="904">
        <v>1</v>
      </c>
      <c r="G77" s="905">
        <v>0</v>
      </c>
      <c r="H77" s="905">
        <v>0</v>
      </c>
      <c r="I77" s="905">
        <v>0</v>
      </c>
      <c r="J77" s="905">
        <v>0</v>
      </c>
      <c r="K77" s="907">
        <v>5044</v>
      </c>
      <c r="L77" s="907">
        <v>1387</v>
      </c>
      <c r="M77" s="908">
        <v>1</v>
      </c>
      <c r="N77" s="909">
        <v>6</v>
      </c>
      <c r="O77" s="909">
        <v>6</v>
      </c>
      <c r="P77" s="905">
        <v>0</v>
      </c>
      <c r="Q77" s="905">
        <v>0</v>
      </c>
      <c r="R77" s="905">
        <v>4.419178082191781</v>
      </c>
      <c r="S77" s="106"/>
    </row>
    <row r="78" spans="1:19" s="21" customFormat="1" ht="21.75" thickBot="1">
      <c r="A78" s="891">
        <v>4</v>
      </c>
      <c r="B78" s="910" t="s">
        <v>1244</v>
      </c>
      <c r="C78" s="905">
        <v>0</v>
      </c>
      <c r="D78" s="905">
        <v>0</v>
      </c>
      <c r="E78" s="905"/>
      <c r="F78" s="905">
        <v>0</v>
      </c>
      <c r="G78" s="905">
        <v>0</v>
      </c>
      <c r="H78" s="905">
        <v>0</v>
      </c>
      <c r="I78" s="905">
        <v>0</v>
      </c>
      <c r="J78" s="905">
        <v>0</v>
      </c>
      <c r="K78" s="905">
        <v>0</v>
      </c>
      <c r="L78" s="905">
        <v>0</v>
      </c>
      <c r="M78" s="908" t="s">
        <v>2</v>
      </c>
      <c r="N78" s="905">
        <v>0</v>
      </c>
      <c r="O78" s="905">
        <v>0</v>
      </c>
      <c r="P78" s="905">
        <v>0</v>
      </c>
      <c r="Q78" s="905">
        <v>0</v>
      </c>
      <c r="R78" s="905">
        <v>0</v>
      </c>
      <c r="S78" s="106"/>
    </row>
    <row r="79" spans="1:19" s="21" customFormat="1" ht="21.75" thickBot="1">
      <c r="A79" s="891">
        <v>5</v>
      </c>
      <c r="B79" s="910" t="s">
        <v>1245</v>
      </c>
      <c r="C79" s="905">
        <v>0</v>
      </c>
      <c r="D79" s="905">
        <v>0</v>
      </c>
      <c r="E79" s="905"/>
      <c r="F79" s="905">
        <v>0</v>
      </c>
      <c r="G79" s="905">
        <v>0</v>
      </c>
      <c r="H79" s="905">
        <v>0</v>
      </c>
      <c r="I79" s="905">
        <v>0</v>
      </c>
      <c r="J79" s="905">
        <v>0</v>
      </c>
      <c r="K79" s="905">
        <v>0</v>
      </c>
      <c r="L79" s="905">
        <v>0</v>
      </c>
      <c r="M79" s="908" t="s">
        <v>2</v>
      </c>
      <c r="N79" s="905">
        <v>0</v>
      </c>
      <c r="O79" s="905">
        <v>0</v>
      </c>
      <c r="P79" s="905">
        <v>0</v>
      </c>
      <c r="Q79" s="905">
        <v>0</v>
      </c>
      <c r="R79" s="905">
        <v>0</v>
      </c>
      <c r="S79" s="106"/>
    </row>
    <row r="80" spans="1:19" s="21" customFormat="1" ht="15.75" thickBot="1">
      <c r="A80" s="891">
        <v>6</v>
      </c>
      <c r="B80" s="910" t="s">
        <v>1246</v>
      </c>
      <c r="C80" s="904">
        <v>1</v>
      </c>
      <c r="D80" s="905">
        <v>0</v>
      </c>
      <c r="E80" s="904"/>
      <c r="F80" s="904">
        <v>1</v>
      </c>
      <c r="G80" s="905">
        <v>0</v>
      </c>
      <c r="H80" s="905">
        <v>0</v>
      </c>
      <c r="I80" s="905">
        <v>0</v>
      </c>
      <c r="J80" s="905">
        <v>0</v>
      </c>
      <c r="K80" s="911">
        <v>293</v>
      </c>
      <c r="L80" s="907">
        <v>263</v>
      </c>
      <c r="M80" s="908">
        <v>1</v>
      </c>
      <c r="N80" s="909">
        <v>1</v>
      </c>
      <c r="O80" s="905">
        <v>0</v>
      </c>
      <c r="P80" s="905">
        <v>0</v>
      </c>
      <c r="Q80" s="905">
        <v>0</v>
      </c>
      <c r="R80" s="905">
        <v>0</v>
      </c>
      <c r="S80" s="106"/>
    </row>
    <row r="81" spans="1:19" s="21" customFormat="1" ht="21.75" thickBot="1">
      <c r="A81" s="891">
        <v>7</v>
      </c>
      <c r="B81" s="910" t="s">
        <v>1247</v>
      </c>
      <c r="C81" s="904">
        <v>11</v>
      </c>
      <c r="D81" s="905">
        <v>0</v>
      </c>
      <c r="E81" s="904"/>
      <c r="F81" s="905">
        <v>0</v>
      </c>
      <c r="G81" s="905">
        <v>0</v>
      </c>
      <c r="H81" s="905">
        <v>0</v>
      </c>
      <c r="I81" s="905">
        <v>0</v>
      </c>
      <c r="J81" s="905">
        <v>0</v>
      </c>
      <c r="K81" s="907">
        <v>4007</v>
      </c>
      <c r="L81" s="907">
        <v>669</v>
      </c>
      <c r="M81" s="908">
        <v>1</v>
      </c>
      <c r="N81" s="909">
        <v>5</v>
      </c>
      <c r="O81" s="909">
        <v>6</v>
      </c>
      <c r="P81" s="905">
        <v>0</v>
      </c>
      <c r="Q81" s="905">
        <v>0</v>
      </c>
      <c r="R81" s="905">
        <v>4.6383561643835618</v>
      </c>
      <c r="S81" s="106"/>
    </row>
    <row r="82" spans="1:19" s="21" customFormat="1" ht="21.75" thickBot="1">
      <c r="A82" s="891">
        <v>8</v>
      </c>
      <c r="B82" s="910" t="s">
        <v>1248</v>
      </c>
      <c r="C82" s="905">
        <v>0</v>
      </c>
      <c r="D82" s="905">
        <v>0</v>
      </c>
      <c r="E82" s="904"/>
      <c r="F82" s="905">
        <v>0</v>
      </c>
      <c r="G82" s="905">
        <v>0</v>
      </c>
      <c r="H82" s="905">
        <v>0</v>
      </c>
      <c r="I82" s="905">
        <v>0</v>
      </c>
      <c r="J82" s="905">
        <v>0</v>
      </c>
      <c r="K82" s="905">
        <v>0</v>
      </c>
      <c r="L82" s="905">
        <v>0</v>
      </c>
      <c r="M82" s="908" t="s">
        <v>2</v>
      </c>
      <c r="N82" s="905">
        <v>0</v>
      </c>
      <c r="O82" s="905">
        <v>0</v>
      </c>
      <c r="P82" s="905">
        <v>0</v>
      </c>
      <c r="Q82" s="905">
        <v>0</v>
      </c>
      <c r="R82" s="905">
        <v>0</v>
      </c>
      <c r="S82" s="106"/>
    </row>
    <row r="83" spans="1:19" s="21" customFormat="1" ht="15.75" thickBot="1">
      <c r="A83" s="891">
        <v>9</v>
      </c>
      <c r="B83" s="903" t="s">
        <v>1249</v>
      </c>
      <c r="C83" s="904">
        <v>443</v>
      </c>
      <c r="D83" s="905">
        <v>0</v>
      </c>
      <c r="E83" s="904"/>
      <c r="F83" s="904">
        <v>23</v>
      </c>
      <c r="G83" s="904">
        <v>9</v>
      </c>
      <c r="H83" s="906">
        <v>-4</v>
      </c>
      <c r="I83" s="906">
        <v>-1</v>
      </c>
      <c r="J83" s="906">
        <v>-2</v>
      </c>
      <c r="K83" s="907">
        <v>191951</v>
      </c>
      <c r="L83" s="907">
        <v>130456</v>
      </c>
      <c r="M83" s="908">
        <v>0.89</v>
      </c>
      <c r="N83" s="909">
        <v>239</v>
      </c>
      <c r="O83" s="909">
        <v>154</v>
      </c>
      <c r="P83" s="909">
        <v>50</v>
      </c>
      <c r="Q83" s="905">
        <v>0</v>
      </c>
      <c r="R83" s="905">
        <v>4.6931506849315072</v>
      </c>
      <c r="S83" s="106"/>
    </row>
    <row r="84" spans="1:19" s="21" customFormat="1" ht="21.75" thickBot="1">
      <c r="A84" s="891">
        <v>10</v>
      </c>
      <c r="B84" s="910" t="s">
        <v>1250</v>
      </c>
      <c r="C84" s="904">
        <v>108</v>
      </c>
      <c r="D84" s="905">
        <v>0</v>
      </c>
      <c r="E84" s="904"/>
      <c r="F84" s="904">
        <v>16</v>
      </c>
      <c r="G84" s="904">
        <v>5</v>
      </c>
      <c r="H84" s="906">
        <v>-4</v>
      </c>
      <c r="I84" s="906">
        <v>-1</v>
      </c>
      <c r="J84" s="906">
        <v>-2</v>
      </c>
      <c r="K84" s="907">
        <v>43761</v>
      </c>
      <c r="L84" s="907">
        <v>37967</v>
      </c>
      <c r="M84" s="908">
        <v>0.99</v>
      </c>
      <c r="N84" s="909">
        <v>51</v>
      </c>
      <c r="O84" s="909">
        <v>34</v>
      </c>
      <c r="P84" s="909">
        <v>21</v>
      </c>
      <c r="Q84" s="905">
        <v>0</v>
      </c>
      <c r="R84" s="905">
        <v>5.1726027397260275</v>
      </c>
      <c r="S84" s="106"/>
    </row>
    <row r="85" spans="1:19" s="21" customFormat="1" ht="21.75" thickBot="1">
      <c r="A85" s="891">
        <v>11</v>
      </c>
      <c r="B85" s="910" t="s">
        <v>1251</v>
      </c>
      <c r="C85" s="904">
        <v>21</v>
      </c>
      <c r="D85" s="905">
        <v>0</v>
      </c>
      <c r="E85" s="904"/>
      <c r="F85" s="904">
        <v>1</v>
      </c>
      <c r="G85" s="905">
        <v>0</v>
      </c>
      <c r="H85" s="905">
        <v>0</v>
      </c>
      <c r="I85" s="905">
        <v>0</v>
      </c>
      <c r="J85" s="905">
        <v>0</v>
      </c>
      <c r="K85" s="907">
        <v>3808</v>
      </c>
      <c r="L85" s="907">
        <v>3103</v>
      </c>
      <c r="M85" s="908">
        <v>0.53</v>
      </c>
      <c r="N85" s="909">
        <v>16</v>
      </c>
      <c r="O85" s="909">
        <v>2</v>
      </c>
      <c r="P85" s="909">
        <v>3</v>
      </c>
      <c r="Q85" s="905">
        <v>0</v>
      </c>
      <c r="R85" s="905">
        <v>3.6054794520547944</v>
      </c>
      <c r="S85" s="106"/>
    </row>
    <row r="86" spans="1:19" s="21" customFormat="1" ht="21.75" thickBot="1">
      <c r="A86" s="891">
        <v>12</v>
      </c>
      <c r="B86" s="910" t="s">
        <v>1252</v>
      </c>
      <c r="C86" s="905">
        <v>0</v>
      </c>
      <c r="D86" s="905">
        <v>0</v>
      </c>
      <c r="E86" s="904"/>
      <c r="F86" s="905">
        <v>0</v>
      </c>
      <c r="G86" s="905">
        <v>0</v>
      </c>
      <c r="H86" s="905">
        <v>0</v>
      </c>
      <c r="I86" s="905">
        <v>0</v>
      </c>
      <c r="J86" s="905">
        <v>0</v>
      </c>
      <c r="K86" s="905">
        <v>0</v>
      </c>
      <c r="L86" s="907" t="s">
        <v>2</v>
      </c>
      <c r="M86" s="908" t="s">
        <v>2</v>
      </c>
      <c r="N86" s="905">
        <v>0</v>
      </c>
      <c r="O86" s="905">
        <v>0</v>
      </c>
      <c r="P86" s="905">
        <v>0</v>
      </c>
      <c r="Q86" s="905">
        <v>0</v>
      </c>
      <c r="R86" s="905">
        <v>0</v>
      </c>
      <c r="S86" s="106"/>
    </row>
    <row r="87" spans="1:19" s="21" customFormat="1" ht="21.75" thickBot="1">
      <c r="A87" s="891">
        <v>13</v>
      </c>
      <c r="B87" s="910" t="s">
        <v>1253</v>
      </c>
      <c r="C87" s="904">
        <v>2</v>
      </c>
      <c r="D87" s="905">
        <v>0</v>
      </c>
      <c r="E87" s="904"/>
      <c r="F87" s="905">
        <v>0</v>
      </c>
      <c r="G87" s="905">
        <v>0</v>
      </c>
      <c r="H87" s="905">
        <v>0</v>
      </c>
      <c r="I87" s="905">
        <v>0</v>
      </c>
      <c r="J87" s="905">
        <v>0</v>
      </c>
      <c r="K87" s="907">
        <v>536</v>
      </c>
      <c r="L87" s="907">
        <v>402</v>
      </c>
      <c r="M87" s="908">
        <v>1</v>
      </c>
      <c r="N87" s="909">
        <v>1</v>
      </c>
      <c r="O87" s="909">
        <v>1</v>
      </c>
      <c r="P87" s="905">
        <v>0</v>
      </c>
      <c r="Q87" s="905">
        <v>0</v>
      </c>
      <c r="R87" s="905">
        <v>3.1753424657534248</v>
      </c>
      <c r="S87" s="106"/>
    </row>
    <row r="88" spans="1:19" s="21" customFormat="1" ht="21.75" thickBot="1">
      <c r="A88" s="891">
        <v>14</v>
      </c>
      <c r="B88" s="910" t="s">
        <v>1254</v>
      </c>
      <c r="C88" s="904">
        <v>2</v>
      </c>
      <c r="D88" s="905">
        <v>0</v>
      </c>
      <c r="E88" s="904"/>
      <c r="F88" s="905">
        <v>0</v>
      </c>
      <c r="G88" s="905">
        <v>0</v>
      </c>
      <c r="H88" s="905">
        <v>0</v>
      </c>
      <c r="I88" s="905">
        <v>0</v>
      </c>
      <c r="J88" s="905">
        <v>0</v>
      </c>
      <c r="K88" s="907">
        <v>527</v>
      </c>
      <c r="L88" s="907">
        <v>390</v>
      </c>
      <c r="M88" s="908">
        <v>1</v>
      </c>
      <c r="N88" s="909">
        <v>1</v>
      </c>
      <c r="O88" s="909">
        <v>1</v>
      </c>
      <c r="P88" s="909">
        <v>1</v>
      </c>
      <c r="Q88" s="905">
        <v>0</v>
      </c>
      <c r="R88" s="905">
        <v>5.5671232876712331</v>
      </c>
      <c r="S88" s="106"/>
    </row>
    <row r="89" spans="1:19" s="21" customFormat="1" ht="21.75" thickBot="1">
      <c r="A89" s="891">
        <v>15</v>
      </c>
      <c r="B89" s="910" t="s">
        <v>1255</v>
      </c>
      <c r="C89" s="904">
        <v>1</v>
      </c>
      <c r="D89" s="905">
        <v>0</v>
      </c>
      <c r="E89" s="904"/>
      <c r="F89" s="905">
        <v>0</v>
      </c>
      <c r="G89" s="905">
        <v>0</v>
      </c>
      <c r="H89" s="905">
        <v>0</v>
      </c>
      <c r="I89" s="905">
        <v>0</v>
      </c>
      <c r="J89" s="905">
        <v>0</v>
      </c>
      <c r="K89" s="911">
        <v>319</v>
      </c>
      <c r="L89" s="907">
        <v>241</v>
      </c>
      <c r="M89" s="908">
        <v>1</v>
      </c>
      <c r="N89" s="909">
        <v>1</v>
      </c>
      <c r="O89" s="905">
        <v>0</v>
      </c>
      <c r="P89" s="905">
        <v>0</v>
      </c>
      <c r="Q89" s="905">
        <v>0</v>
      </c>
      <c r="R89" s="905">
        <v>1.5068493150684932</v>
      </c>
      <c r="S89" s="106"/>
    </row>
    <row r="90" spans="1:19" s="21" customFormat="1" ht="53.25" thickBot="1">
      <c r="A90" s="891">
        <v>16</v>
      </c>
      <c r="B90" s="910" t="s">
        <v>1256</v>
      </c>
      <c r="C90" s="909">
        <v>6</v>
      </c>
      <c r="D90" s="912">
        <v>0</v>
      </c>
      <c r="E90" s="912"/>
      <c r="F90" s="912">
        <v>0</v>
      </c>
      <c r="G90" s="912">
        <v>0</v>
      </c>
      <c r="H90" s="912">
        <v>0</v>
      </c>
      <c r="I90" s="912">
        <v>0</v>
      </c>
      <c r="J90" s="912">
        <v>0</v>
      </c>
      <c r="K90" s="909">
        <v>1015</v>
      </c>
      <c r="L90" s="909">
        <v>499</v>
      </c>
      <c r="M90" s="908">
        <v>1</v>
      </c>
      <c r="N90" s="909">
        <v>3</v>
      </c>
      <c r="O90" s="909">
        <v>2</v>
      </c>
      <c r="P90" s="909">
        <v>2</v>
      </c>
      <c r="Q90" s="912">
        <v>0</v>
      </c>
      <c r="R90" s="912">
        <v>7.1041095890410961</v>
      </c>
      <c r="S90" s="106"/>
    </row>
    <row r="91" spans="1:19" s="21" customFormat="1" ht="21.75" thickBot="1">
      <c r="A91" s="891">
        <v>17</v>
      </c>
      <c r="B91" s="910" t="s">
        <v>1257</v>
      </c>
      <c r="C91" s="909">
        <v>9</v>
      </c>
      <c r="D91" s="912">
        <v>0</v>
      </c>
      <c r="E91" s="909"/>
      <c r="F91" s="909">
        <v>1</v>
      </c>
      <c r="G91" s="912">
        <v>0</v>
      </c>
      <c r="H91" s="912">
        <v>0</v>
      </c>
      <c r="I91" s="912">
        <v>0</v>
      </c>
      <c r="J91" s="912">
        <v>0</v>
      </c>
      <c r="K91" s="909">
        <v>2776</v>
      </c>
      <c r="L91" s="909">
        <v>2210</v>
      </c>
      <c r="M91" s="908">
        <v>1</v>
      </c>
      <c r="N91" s="909">
        <v>6</v>
      </c>
      <c r="O91" s="909">
        <v>2</v>
      </c>
      <c r="P91" s="909">
        <v>1</v>
      </c>
      <c r="Q91" s="912">
        <v>0</v>
      </c>
      <c r="R91" s="912">
        <v>3.4876712328767123</v>
      </c>
      <c r="S91" s="106"/>
    </row>
    <row r="92" spans="1:19" s="21" customFormat="1" ht="21.75" thickBot="1">
      <c r="A92" s="891">
        <v>18</v>
      </c>
      <c r="B92" s="910" t="s">
        <v>1258</v>
      </c>
      <c r="C92" s="909">
        <v>11</v>
      </c>
      <c r="D92" s="912">
        <v>0</v>
      </c>
      <c r="E92" s="909"/>
      <c r="F92" s="909">
        <v>2</v>
      </c>
      <c r="G92" s="909">
        <v>1</v>
      </c>
      <c r="H92" s="912">
        <v>0</v>
      </c>
      <c r="I92" s="912">
        <v>0</v>
      </c>
      <c r="J92" s="912">
        <v>0</v>
      </c>
      <c r="K92" s="909">
        <v>3950</v>
      </c>
      <c r="L92" s="909">
        <v>3311</v>
      </c>
      <c r="M92" s="908">
        <v>1</v>
      </c>
      <c r="N92" s="909">
        <v>6</v>
      </c>
      <c r="O92" s="909">
        <v>2</v>
      </c>
      <c r="P92" s="909">
        <v>3</v>
      </c>
      <c r="Q92" s="912">
        <v>0</v>
      </c>
      <c r="R92" s="912">
        <v>5.7452054794520544</v>
      </c>
      <c r="S92" s="106"/>
    </row>
    <row r="93" spans="1:19" s="21" customFormat="1" ht="21.75" thickBot="1">
      <c r="A93" s="891">
        <v>19</v>
      </c>
      <c r="B93" s="910" t="s">
        <v>1259</v>
      </c>
      <c r="C93" s="909">
        <v>2</v>
      </c>
      <c r="D93" s="912">
        <v>0</v>
      </c>
      <c r="E93" s="909"/>
      <c r="F93" s="912">
        <v>0</v>
      </c>
      <c r="G93" s="909">
        <v>2</v>
      </c>
      <c r="H93" s="912">
        <v>0</v>
      </c>
      <c r="I93" s="912">
        <v>0</v>
      </c>
      <c r="J93" s="912">
        <v>0</v>
      </c>
      <c r="K93" s="909">
        <v>5469</v>
      </c>
      <c r="L93" s="909">
        <v>3136</v>
      </c>
      <c r="M93" s="908">
        <v>1</v>
      </c>
      <c r="N93" s="912">
        <v>0</v>
      </c>
      <c r="O93" s="909">
        <v>2</v>
      </c>
      <c r="P93" s="912">
        <v>0</v>
      </c>
      <c r="Q93" s="912">
        <v>0</v>
      </c>
      <c r="R93" s="912">
        <v>6.5698630136986305</v>
      </c>
      <c r="S93" s="106"/>
    </row>
    <row r="94" spans="1:19" s="21" customFormat="1" ht="21.75" thickBot="1">
      <c r="A94" s="891">
        <v>20</v>
      </c>
      <c r="B94" s="910" t="s">
        <v>1260</v>
      </c>
      <c r="C94" s="909">
        <v>20</v>
      </c>
      <c r="D94" s="912">
        <v>0</v>
      </c>
      <c r="E94" s="909"/>
      <c r="F94" s="909">
        <v>1</v>
      </c>
      <c r="G94" s="912">
        <v>0</v>
      </c>
      <c r="H94" s="912">
        <v>0</v>
      </c>
      <c r="I94" s="912">
        <v>0</v>
      </c>
      <c r="J94" s="912">
        <v>0</v>
      </c>
      <c r="K94" s="909">
        <v>8204</v>
      </c>
      <c r="L94" s="909">
        <v>5289</v>
      </c>
      <c r="M94" s="908">
        <v>0.76</v>
      </c>
      <c r="N94" s="909">
        <v>17</v>
      </c>
      <c r="O94" s="909">
        <v>3</v>
      </c>
      <c r="P94" s="912">
        <v>0</v>
      </c>
      <c r="Q94" s="912">
        <v>0</v>
      </c>
      <c r="R94" s="912">
        <v>2.2821917808219179</v>
      </c>
      <c r="S94" s="106"/>
    </row>
    <row r="95" spans="1:19" s="21" customFormat="1" ht="32.25" thickBot="1">
      <c r="A95" s="891">
        <v>21</v>
      </c>
      <c r="B95" s="910" t="s">
        <v>1261</v>
      </c>
      <c r="C95" s="909">
        <v>107</v>
      </c>
      <c r="D95" s="912">
        <v>0</v>
      </c>
      <c r="E95" s="909"/>
      <c r="F95" s="912">
        <v>0</v>
      </c>
      <c r="G95" s="912">
        <v>0</v>
      </c>
      <c r="H95" s="912">
        <v>0</v>
      </c>
      <c r="I95" s="912">
        <v>0</v>
      </c>
      <c r="J95" s="912">
        <v>0</v>
      </c>
      <c r="K95" s="909">
        <v>54589</v>
      </c>
      <c r="L95" s="909">
        <v>36589</v>
      </c>
      <c r="M95" s="908">
        <v>0.86</v>
      </c>
      <c r="N95" s="909">
        <v>47</v>
      </c>
      <c r="O95" s="909">
        <v>57</v>
      </c>
      <c r="P95" s="909">
        <v>3</v>
      </c>
      <c r="Q95" s="912">
        <v>0</v>
      </c>
      <c r="R95" s="912">
        <v>4.4904109589041097</v>
      </c>
      <c r="S95" s="106"/>
    </row>
    <row r="96" spans="1:19" s="21" customFormat="1" ht="21.75" thickBot="1">
      <c r="A96" s="891">
        <v>22</v>
      </c>
      <c r="B96" s="910" t="s">
        <v>1262</v>
      </c>
      <c r="C96" s="909">
        <v>29</v>
      </c>
      <c r="D96" s="912">
        <v>0</v>
      </c>
      <c r="E96" s="909"/>
      <c r="F96" s="912">
        <v>0</v>
      </c>
      <c r="G96" s="912">
        <v>0</v>
      </c>
      <c r="H96" s="912">
        <v>0</v>
      </c>
      <c r="I96" s="912">
        <v>0</v>
      </c>
      <c r="J96" s="912">
        <v>0</v>
      </c>
      <c r="K96" s="909">
        <v>7307</v>
      </c>
      <c r="L96" s="909">
        <v>5429</v>
      </c>
      <c r="M96" s="908">
        <v>1</v>
      </c>
      <c r="N96" s="909">
        <v>19</v>
      </c>
      <c r="O96" s="909">
        <v>9</v>
      </c>
      <c r="P96" s="909">
        <v>2</v>
      </c>
      <c r="Q96" s="912">
        <v>0</v>
      </c>
      <c r="R96" s="912">
        <v>3.1671232876712327</v>
      </c>
      <c r="S96" s="106"/>
    </row>
    <row r="97" spans="1:19" s="21" customFormat="1" ht="32.25" thickBot="1">
      <c r="A97" s="891">
        <v>23</v>
      </c>
      <c r="B97" s="910" t="s">
        <v>1263</v>
      </c>
      <c r="C97" s="909">
        <v>23</v>
      </c>
      <c r="D97" s="912">
        <v>0</v>
      </c>
      <c r="E97" s="909"/>
      <c r="F97" s="909">
        <v>1</v>
      </c>
      <c r="G97" s="909">
        <v>1</v>
      </c>
      <c r="H97" s="912">
        <v>0</v>
      </c>
      <c r="I97" s="912">
        <v>0</v>
      </c>
      <c r="J97" s="912">
        <v>0</v>
      </c>
      <c r="K97" s="909">
        <v>24084</v>
      </c>
      <c r="L97" s="909">
        <v>6233</v>
      </c>
      <c r="M97" s="908">
        <v>1</v>
      </c>
      <c r="N97" s="909">
        <v>10</v>
      </c>
      <c r="O97" s="909">
        <v>9</v>
      </c>
      <c r="P97" s="909">
        <v>3</v>
      </c>
      <c r="Q97" s="912">
        <v>0</v>
      </c>
      <c r="R97" s="912">
        <v>5.397260273972603</v>
      </c>
      <c r="S97" s="106"/>
    </row>
    <row r="98" spans="1:19" s="21" customFormat="1" ht="21.75" thickBot="1">
      <c r="A98" s="891">
        <v>24</v>
      </c>
      <c r="B98" s="910" t="s">
        <v>1264</v>
      </c>
      <c r="C98" s="909">
        <v>4</v>
      </c>
      <c r="D98" s="912">
        <v>0</v>
      </c>
      <c r="E98" s="909"/>
      <c r="F98" s="912">
        <v>0</v>
      </c>
      <c r="G98" s="912">
        <v>0</v>
      </c>
      <c r="H98" s="912">
        <v>0</v>
      </c>
      <c r="I98" s="912">
        <v>0</v>
      </c>
      <c r="J98" s="912">
        <v>0</v>
      </c>
      <c r="K98" s="909">
        <v>2823</v>
      </c>
      <c r="L98" s="909">
        <v>1931</v>
      </c>
      <c r="M98" s="908">
        <v>1</v>
      </c>
      <c r="N98" s="909">
        <v>2</v>
      </c>
      <c r="O98" s="909">
        <v>1</v>
      </c>
      <c r="P98" s="909">
        <v>1</v>
      </c>
      <c r="Q98" s="912">
        <v>0</v>
      </c>
      <c r="R98" s="912">
        <v>6.0465753424657533</v>
      </c>
      <c r="S98" s="106"/>
    </row>
    <row r="99" spans="1:19" s="21" customFormat="1" ht="42.75" thickBot="1">
      <c r="A99" s="891">
        <v>25</v>
      </c>
      <c r="B99" s="910" t="s">
        <v>1265</v>
      </c>
      <c r="C99" s="909">
        <v>19</v>
      </c>
      <c r="D99" s="912">
        <v>0</v>
      </c>
      <c r="E99" s="909"/>
      <c r="F99" s="912">
        <v>0</v>
      </c>
      <c r="G99" s="912">
        <v>0</v>
      </c>
      <c r="H99" s="912">
        <v>0</v>
      </c>
      <c r="I99" s="912">
        <v>0</v>
      </c>
      <c r="J99" s="912">
        <v>0</v>
      </c>
      <c r="K99" s="909">
        <v>9212</v>
      </c>
      <c r="L99" s="909">
        <v>6902</v>
      </c>
      <c r="M99" s="908">
        <v>1</v>
      </c>
      <c r="N99" s="909">
        <v>8</v>
      </c>
      <c r="O99" s="909">
        <v>6</v>
      </c>
      <c r="P99" s="909">
        <v>5</v>
      </c>
      <c r="Q99" s="912">
        <v>0</v>
      </c>
      <c r="R99" s="912">
        <v>6.2684931506849315</v>
      </c>
      <c r="S99" s="106"/>
    </row>
    <row r="100" spans="1:19" s="21" customFormat="1" ht="32.25" thickBot="1">
      <c r="A100" s="891">
        <v>26</v>
      </c>
      <c r="B100" s="910" t="s">
        <v>1266</v>
      </c>
      <c r="C100" s="909">
        <v>20</v>
      </c>
      <c r="D100" s="912">
        <v>0</v>
      </c>
      <c r="E100" s="909"/>
      <c r="F100" s="912">
        <v>0</v>
      </c>
      <c r="G100" s="912">
        <v>0</v>
      </c>
      <c r="H100" s="912">
        <v>0</v>
      </c>
      <c r="I100" s="912">
        <v>0</v>
      </c>
      <c r="J100" s="912">
        <v>0</v>
      </c>
      <c r="K100" s="913">
        <v>139</v>
      </c>
      <c r="L100" s="909">
        <v>104</v>
      </c>
      <c r="M100" s="908">
        <v>0.03</v>
      </c>
      <c r="N100" s="909">
        <v>20</v>
      </c>
      <c r="O100" s="912">
        <v>0</v>
      </c>
      <c r="P100" s="912">
        <v>0</v>
      </c>
      <c r="Q100" s="912">
        <v>0</v>
      </c>
      <c r="R100" s="912">
        <v>2.2520547945205478</v>
      </c>
      <c r="S100" s="106"/>
    </row>
    <row r="101" spans="1:19" s="21" customFormat="1" ht="21.75" thickBot="1">
      <c r="A101" s="891">
        <v>27</v>
      </c>
      <c r="B101" s="910" t="s">
        <v>1267</v>
      </c>
      <c r="C101" s="909">
        <v>2</v>
      </c>
      <c r="D101" s="912">
        <v>0</v>
      </c>
      <c r="E101" s="909"/>
      <c r="F101" s="909">
        <v>1</v>
      </c>
      <c r="G101" s="912">
        <v>0</v>
      </c>
      <c r="H101" s="912">
        <v>0</v>
      </c>
      <c r="I101" s="912">
        <v>0</v>
      </c>
      <c r="J101" s="912">
        <v>0</v>
      </c>
      <c r="K101" s="909">
        <v>586</v>
      </c>
      <c r="L101" s="909">
        <v>454</v>
      </c>
      <c r="M101" s="908">
        <v>1</v>
      </c>
      <c r="N101" s="909">
        <v>1</v>
      </c>
      <c r="O101" s="909">
        <v>1</v>
      </c>
      <c r="P101" s="912">
        <v>0</v>
      </c>
      <c r="Q101" s="912">
        <v>0</v>
      </c>
      <c r="R101" s="912">
        <v>6.6438356164383565</v>
      </c>
      <c r="S101" s="106"/>
    </row>
    <row r="102" spans="1:19" s="21" customFormat="1" ht="32.25" thickBot="1">
      <c r="A102" s="891">
        <v>28</v>
      </c>
      <c r="B102" s="910" t="s">
        <v>1268</v>
      </c>
      <c r="C102" s="909">
        <v>3</v>
      </c>
      <c r="D102" s="912">
        <v>0</v>
      </c>
      <c r="E102" s="909"/>
      <c r="F102" s="912">
        <v>0</v>
      </c>
      <c r="G102" s="912">
        <v>0</v>
      </c>
      <c r="H102" s="912">
        <v>0</v>
      </c>
      <c r="I102" s="912">
        <v>0</v>
      </c>
      <c r="J102" s="912">
        <v>0</v>
      </c>
      <c r="K102" s="909">
        <v>1249</v>
      </c>
      <c r="L102" s="909">
        <v>964</v>
      </c>
      <c r="M102" s="908">
        <v>1</v>
      </c>
      <c r="N102" s="909">
        <v>2</v>
      </c>
      <c r="O102" s="912">
        <v>0</v>
      </c>
      <c r="P102" s="912">
        <v>0</v>
      </c>
      <c r="Q102" s="912">
        <v>0</v>
      </c>
      <c r="R102" s="912">
        <v>3.0794520547945203</v>
      </c>
      <c r="S102" s="106"/>
    </row>
    <row r="103" spans="1:19" s="21" customFormat="1" ht="32.25" thickBot="1">
      <c r="A103" s="891">
        <v>29</v>
      </c>
      <c r="B103" s="910" t="s">
        <v>1269</v>
      </c>
      <c r="C103" s="909">
        <v>1</v>
      </c>
      <c r="D103" s="912">
        <v>0</v>
      </c>
      <c r="E103" s="909"/>
      <c r="F103" s="228">
        <v>0</v>
      </c>
      <c r="G103" s="912">
        <v>0</v>
      </c>
      <c r="H103" s="912">
        <v>0</v>
      </c>
      <c r="I103" s="912">
        <v>0</v>
      </c>
      <c r="J103" s="912">
        <v>0</v>
      </c>
      <c r="K103" s="909">
        <v>578</v>
      </c>
      <c r="L103" s="909">
        <v>463</v>
      </c>
      <c r="M103" s="908">
        <v>1</v>
      </c>
      <c r="N103" s="909">
        <v>1</v>
      </c>
      <c r="O103" s="909">
        <v>1</v>
      </c>
      <c r="P103" s="912">
        <v>0</v>
      </c>
      <c r="Q103" s="912">
        <v>0</v>
      </c>
      <c r="R103" s="912">
        <v>3.128767123287671</v>
      </c>
      <c r="S103" s="106"/>
    </row>
    <row r="104" spans="1:19" s="21" customFormat="1" ht="21.75" thickBot="1">
      <c r="A104" s="891">
        <v>30</v>
      </c>
      <c r="B104" s="910" t="s">
        <v>1270</v>
      </c>
      <c r="C104" s="914">
        <v>0</v>
      </c>
      <c r="D104" s="912">
        <v>0</v>
      </c>
      <c r="E104" s="912"/>
      <c r="F104" s="912">
        <v>0</v>
      </c>
      <c r="G104" s="912">
        <v>0</v>
      </c>
      <c r="H104" s="912">
        <v>0</v>
      </c>
      <c r="I104" s="912">
        <v>0</v>
      </c>
      <c r="J104" s="912">
        <v>0</v>
      </c>
      <c r="K104" s="912">
        <v>0</v>
      </c>
      <c r="L104" s="912">
        <v>0</v>
      </c>
      <c r="M104" s="912" t="s">
        <v>2</v>
      </c>
      <c r="N104" s="912">
        <v>0</v>
      </c>
      <c r="O104" s="912">
        <v>0</v>
      </c>
      <c r="P104" s="912">
        <v>0</v>
      </c>
      <c r="Q104" s="912">
        <v>0</v>
      </c>
      <c r="R104" s="912">
        <v>0</v>
      </c>
      <c r="S104" s="106"/>
    </row>
    <row r="105" spans="1:19" s="21" customFormat="1" ht="21.75" thickBot="1">
      <c r="A105" s="891">
        <v>31</v>
      </c>
      <c r="B105" s="910" t="s">
        <v>1271</v>
      </c>
      <c r="C105" s="909">
        <v>7</v>
      </c>
      <c r="D105" s="912">
        <v>0</v>
      </c>
      <c r="E105" s="909"/>
      <c r="F105" s="912">
        <v>0</v>
      </c>
      <c r="G105" s="912">
        <v>0</v>
      </c>
      <c r="H105" s="912">
        <v>0</v>
      </c>
      <c r="I105" s="912">
        <v>0</v>
      </c>
      <c r="J105" s="912">
        <v>0</v>
      </c>
      <c r="K105" s="909">
        <v>2216</v>
      </c>
      <c r="L105" s="909">
        <v>1349</v>
      </c>
      <c r="M105" s="908">
        <v>1</v>
      </c>
      <c r="N105" s="909">
        <v>3</v>
      </c>
      <c r="O105" s="909">
        <v>2</v>
      </c>
      <c r="P105" s="909">
        <v>3</v>
      </c>
      <c r="Q105" s="912">
        <v>0</v>
      </c>
      <c r="R105" s="912">
        <v>8.3780821917808215</v>
      </c>
      <c r="S105" s="106"/>
    </row>
    <row r="106" spans="1:19" s="21" customFormat="1" ht="15.75" thickBot="1">
      <c r="A106" s="891">
        <v>32</v>
      </c>
      <c r="B106" s="910" t="s">
        <v>1272</v>
      </c>
      <c r="C106" s="909">
        <v>33</v>
      </c>
      <c r="D106" s="912">
        <v>0</v>
      </c>
      <c r="E106" s="909"/>
      <c r="F106" s="912">
        <v>0</v>
      </c>
      <c r="G106" s="912">
        <v>0</v>
      </c>
      <c r="H106" s="912">
        <v>0</v>
      </c>
      <c r="I106" s="912">
        <v>0</v>
      </c>
      <c r="J106" s="912">
        <v>0</v>
      </c>
      <c r="K106" s="909">
        <v>13132</v>
      </c>
      <c r="L106" s="909">
        <v>9162</v>
      </c>
      <c r="M106" s="908">
        <v>1</v>
      </c>
      <c r="N106" s="909">
        <v>15</v>
      </c>
      <c r="O106" s="909">
        <v>16</v>
      </c>
      <c r="P106" s="909">
        <v>2</v>
      </c>
      <c r="Q106" s="912">
        <v>0</v>
      </c>
      <c r="R106" s="912">
        <v>4.9013698630136986</v>
      </c>
      <c r="S106" s="106"/>
    </row>
    <row r="107" spans="1:19" s="21" customFormat="1" ht="32.25" thickBot="1">
      <c r="A107" s="891">
        <v>33</v>
      </c>
      <c r="B107" s="910" t="s">
        <v>1273</v>
      </c>
      <c r="C107" s="909">
        <v>13</v>
      </c>
      <c r="D107" s="912">
        <v>0</v>
      </c>
      <c r="E107" s="909"/>
      <c r="F107" s="912">
        <v>0</v>
      </c>
      <c r="G107" s="912">
        <v>0</v>
      </c>
      <c r="H107" s="912">
        <v>0</v>
      </c>
      <c r="I107" s="912">
        <v>0</v>
      </c>
      <c r="J107" s="912">
        <v>0</v>
      </c>
      <c r="K107" s="909">
        <v>5657</v>
      </c>
      <c r="L107" s="909">
        <v>4315</v>
      </c>
      <c r="M107" s="908">
        <v>1</v>
      </c>
      <c r="N107" s="909">
        <v>9</v>
      </c>
      <c r="O107" s="909">
        <v>3</v>
      </c>
      <c r="P107" s="912">
        <v>0</v>
      </c>
      <c r="Q107" s="912">
        <v>0</v>
      </c>
      <c r="R107" s="912">
        <v>4.9424657534246572</v>
      </c>
      <c r="S107" s="106"/>
    </row>
    <row r="108" spans="1:19" s="21" customFormat="1" ht="32.25" thickBot="1">
      <c r="A108" s="891">
        <v>34</v>
      </c>
      <c r="B108" s="903" t="s">
        <v>1274</v>
      </c>
      <c r="C108" s="909">
        <v>49</v>
      </c>
      <c r="D108" s="912">
        <v>0</v>
      </c>
      <c r="E108" s="909"/>
      <c r="F108" s="912">
        <v>0</v>
      </c>
      <c r="G108" s="912">
        <v>0</v>
      </c>
      <c r="H108" s="906">
        <v>-1</v>
      </c>
      <c r="I108" s="912">
        <v>0</v>
      </c>
      <c r="J108" s="912">
        <v>0</v>
      </c>
      <c r="K108" s="909">
        <v>48631</v>
      </c>
      <c r="L108" s="909">
        <v>11196</v>
      </c>
      <c r="M108" s="908">
        <v>1</v>
      </c>
      <c r="N108" s="909">
        <v>7</v>
      </c>
      <c r="O108" s="909">
        <v>35</v>
      </c>
      <c r="P108" s="909">
        <v>7</v>
      </c>
      <c r="Q108" s="912">
        <v>0</v>
      </c>
      <c r="R108" s="912">
        <v>7.7123287671232879</v>
      </c>
      <c r="S108" s="106"/>
    </row>
    <row r="109" spans="1:19" s="21" customFormat="1" ht="32.25" thickBot="1">
      <c r="A109" s="891">
        <v>35</v>
      </c>
      <c r="B109" s="910" t="s">
        <v>1275</v>
      </c>
      <c r="C109" s="909">
        <v>21</v>
      </c>
      <c r="D109" s="912">
        <v>0</v>
      </c>
      <c r="E109" s="909"/>
      <c r="F109" s="912">
        <v>0</v>
      </c>
      <c r="G109" s="912">
        <v>0</v>
      </c>
      <c r="H109" s="912">
        <v>0</v>
      </c>
      <c r="I109" s="912">
        <v>0</v>
      </c>
      <c r="J109" s="912">
        <v>0</v>
      </c>
      <c r="K109" s="909">
        <v>40394</v>
      </c>
      <c r="L109" s="909">
        <v>4452</v>
      </c>
      <c r="M109" s="908">
        <v>1</v>
      </c>
      <c r="N109" s="909">
        <v>5</v>
      </c>
      <c r="O109" s="909">
        <v>10</v>
      </c>
      <c r="P109" s="909">
        <v>6</v>
      </c>
      <c r="Q109" s="912">
        <v>0</v>
      </c>
      <c r="R109" s="912">
        <v>8.419178082191781</v>
      </c>
      <c r="S109" s="106"/>
    </row>
    <row r="110" spans="1:19" s="21" customFormat="1" ht="21.75" thickBot="1">
      <c r="A110" s="891">
        <v>36</v>
      </c>
      <c r="B110" s="910" t="s">
        <v>1276</v>
      </c>
      <c r="C110" s="914">
        <v>0</v>
      </c>
      <c r="D110" s="912">
        <v>0</v>
      </c>
      <c r="E110" s="909"/>
      <c r="F110" s="912">
        <v>0</v>
      </c>
      <c r="G110" s="912">
        <v>0</v>
      </c>
      <c r="H110" s="912">
        <v>0</v>
      </c>
      <c r="I110" s="912">
        <v>0</v>
      </c>
      <c r="J110" s="912">
        <v>0</v>
      </c>
      <c r="K110" s="912">
        <v>0</v>
      </c>
      <c r="L110" s="912">
        <v>0</v>
      </c>
      <c r="M110" s="912" t="s">
        <v>2</v>
      </c>
      <c r="N110" s="912">
        <v>0</v>
      </c>
      <c r="O110" s="912">
        <v>0</v>
      </c>
      <c r="P110" s="912">
        <v>0</v>
      </c>
      <c r="Q110" s="912">
        <v>0</v>
      </c>
      <c r="R110" s="912">
        <v>0</v>
      </c>
      <c r="S110" s="106"/>
    </row>
    <row r="111" spans="1:19" s="21" customFormat="1" ht="32.25" thickBot="1">
      <c r="A111" s="891">
        <v>37</v>
      </c>
      <c r="B111" s="910" t="s">
        <v>1277</v>
      </c>
      <c r="C111" s="909">
        <v>28</v>
      </c>
      <c r="D111" s="912">
        <v>0</v>
      </c>
      <c r="E111" s="909"/>
      <c r="F111" s="912">
        <v>0</v>
      </c>
      <c r="G111" s="912">
        <v>0</v>
      </c>
      <c r="H111" s="906">
        <v>-1</v>
      </c>
      <c r="I111" s="912">
        <v>0</v>
      </c>
      <c r="J111" s="912">
        <v>0</v>
      </c>
      <c r="K111" s="909">
        <v>7952</v>
      </c>
      <c r="L111" s="909">
        <v>6716</v>
      </c>
      <c r="M111" s="908">
        <v>1</v>
      </c>
      <c r="N111" s="909">
        <v>2</v>
      </c>
      <c r="O111" s="909">
        <v>25</v>
      </c>
      <c r="P111" s="909">
        <v>1</v>
      </c>
      <c r="Q111" s="912">
        <v>0</v>
      </c>
      <c r="R111" s="912">
        <v>7.2027397260273975</v>
      </c>
      <c r="S111" s="106"/>
    </row>
    <row r="112" spans="1:19" s="21" customFormat="1" ht="21.75" thickBot="1">
      <c r="A112" s="891">
        <v>38</v>
      </c>
      <c r="B112" s="910" t="s">
        <v>1278</v>
      </c>
      <c r="C112" s="914">
        <v>0</v>
      </c>
      <c r="D112" s="912">
        <v>0</v>
      </c>
      <c r="E112" s="909"/>
      <c r="F112" s="912">
        <v>0</v>
      </c>
      <c r="G112" s="912">
        <v>0</v>
      </c>
      <c r="H112" s="912">
        <v>0</v>
      </c>
      <c r="I112" s="912">
        <v>0</v>
      </c>
      <c r="J112" s="912">
        <v>0</v>
      </c>
      <c r="K112" s="912">
        <v>0</v>
      </c>
      <c r="L112" s="912">
        <v>0</v>
      </c>
      <c r="M112" s="908" t="s">
        <v>2</v>
      </c>
      <c r="N112" s="912">
        <v>0</v>
      </c>
      <c r="O112" s="912">
        <v>0</v>
      </c>
      <c r="P112" s="912">
        <v>0</v>
      </c>
      <c r="Q112" s="912">
        <v>0</v>
      </c>
      <c r="R112" s="912">
        <v>0</v>
      </c>
      <c r="S112" s="106"/>
    </row>
    <row r="113" spans="1:19" s="21" customFormat="1" ht="42.75" thickBot="1">
      <c r="A113" s="891">
        <v>39</v>
      </c>
      <c r="B113" s="903" t="s">
        <v>1279</v>
      </c>
      <c r="C113" s="909">
        <v>6</v>
      </c>
      <c r="D113" s="912">
        <v>0</v>
      </c>
      <c r="E113" s="909"/>
      <c r="F113" s="909">
        <v>3</v>
      </c>
      <c r="G113" s="912">
        <v>0</v>
      </c>
      <c r="H113" s="912">
        <v>0</v>
      </c>
      <c r="I113" s="912">
        <v>0</v>
      </c>
      <c r="J113" s="912">
        <v>0</v>
      </c>
      <c r="K113" s="909">
        <v>10715</v>
      </c>
      <c r="L113" s="909">
        <v>786</v>
      </c>
      <c r="M113" s="908">
        <v>1</v>
      </c>
      <c r="N113" s="909">
        <v>2</v>
      </c>
      <c r="O113" s="909">
        <v>3</v>
      </c>
      <c r="P113" s="909">
        <v>1</v>
      </c>
      <c r="Q113" s="912">
        <v>0</v>
      </c>
      <c r="R113" s="912">
        <v>6.6931506849315072</v>
      </c>
      <c r="S113" s="106"/>
    </row>
    <row r="114" spans="1:19" s="21" customFormat="1" ht="15.75" thickBot="1">
      <c r="A114" s="891">
        <v>40</v>
      </c>
      <c r="B114" s="903" t="s">
        <v>1280</v>
      </c>
      <c r="C114" s="909">
        <v>550</v>
      </c>
      <c r="D114" s="912">
        <v>0</v>
      </c>
      <c r="E114" s="909"/>
      <c r="F114" s="909">
        <v>326</v>
      </c>
      <c r="G114" s="909">
        <v>10</v>
      </c>
      <c r="H114" s="906">
        <v>-12</v>
      </c>
      <c r="I114" s="906">
        <v>-5</v>
      </c>
      <c r="J114" s="906">
        <v>-5</v>
      </c>
      <c r="K114" s="909">
        <v>241295</v>
      </c>
      <c r="L114" s="909">
        <v>222024</v>
      </c>
      <c r="M114" s="908">
        <v>1</v>
      </c>
      <c r="N114" s="909">
        <v>304</v>
      </c>
      <c r="O114" s="909">
        <v>213</v>
      </c>
      <c r="P114" s="909">
        <v>31</v>
      </c>
      <c r="Q114" s="912">
        <v>0</v>
      </c>
      <c r="R114" s="912">
        <v>4.9506849315068493</v>
      </c>
      <c r="S114" s="106"/>
    </row>
    <row r="115" spans="1:19" s="21" customFormat="1" ht="21.75" thickBot="1">
      <c r="A115" s="891">
        <v>41</v>
      </c>
      <c r="B115" s="910" t="s">
        <v>1281</v>
      </c>
      <c r="C115" s="909">
        <v>486</v>
      </c>
      <c r="D115" s="912">
        <v>0</v>
      </c>
      <c r="E115" s="909"/>
      <c r="F115" s="909">
        <v>306</v>
      </c>
      <c r="G115" s="909">
        <v>8</v>
      </c>
      <c r="H115" s="906">
        <v>-10</v>
      </c>
      <c r="I115" s="906">
        <v>-4</v>
      </c>
      <c r="J115" s="906">
        <v>-5</v>
      </c>
      <c r="K115" s="909">
        <v>201002</v>
      </c>
      <c r="L115" s="909">
        <v>187780</v>
      </c>
      <c r="M115" s="908">
        <v>1</v>
      </c>
      <c r="N115" s="909">
        <v>270</v>
      </c>
      <c r="O115" s="909">
        <v>197</v>
      </c>
      <c r="P115" s="909">
        <v>19</v>
      </c>
      <c r="Q115" s="912">
        <v>0</v>
      </c>
      <c r="R115" s="912">
        <v>4.882191780821918</v>
      </c>
      <c r="S115" s="106"/>
    </row>
    <row r="116" spans="1:19" s="21" customFormat="1" ht="15.75" thickBot="1">
      <c r="A116" s="891">
        <v>42</v>
      </c>
      <c r="B116" s="910" t="s">
        <v>1282</v>
      </c>
      <c r="C116" s="909">
        <v>28</v>
      </c>
      <c r="D116" s="912">
        <v>0</v>
      </c>
      <c r="E116" s="909"/>
      <c r="F116" s="909">
        <v>8</v>
      </c>
      <c r="G116" s="909">
        <v>1</v>
      </c>
      <c r="H116" s="906">
        <v>-1</v>
      </c>
      <c r="I116" s="906">
        <v>-1</v>
      </c>
      <c r="J116" s="912">
        <v>0</v>
      </c>
      <c r="K116" s="909">
        <v>19596</v>
      </c>
      <c r="L116" s="909">
        <v>16828</v>
      </c>
      <c r="M116" s="908">
        <v>1</v>
      </c>
      <c r="N116" s="909">
        <v>16</v>
      </c>
      <c r="O116" s="909">
        <v>8</v>
      </c>
      <c r="P116" s="909">
        <v>3</v>
      </c>
      <c r="Q116" s="912">
        <v>0</v>
      </c>
      <c r="R116" s="912">
        <v>4.397260273972603</v>
      </c>
      <c r="S116" s="106"/>
    </row>
    <row r="117" spans="1:19" s="21" customFormat="1" ht="21.75" thickBot="1">
      <c r="A117" s="891">
        <v>43</v>
      </c>
      <c r="B117" s="910" t="s">
        <v>1283</v>
      </c>
      <c r="C117" s="909">
        <v>36</v>
      </c>
      <c r="D117" s="912">
        <v>0</v>
      </c>
      <c r="E117" s="909"/>
      <c r="F117" s="909">
        <v>12</v>
      </c>
      <c r="G117" s="909">
        <v>1</v>
      </c>
      <c r="H117" s="906">
        <v>-1</v>
      </c>
      <c r="I117" s="912">
        <v>0</v>
      </c>
      <c r="J117" s="912">
        <v>0</v>
      </c>
      <c r="K117" s="909">
        <v>20697</v>
      </c>
      <c r="L117" s="909">
        <v>17416</v>
      </c>
      <c r="M117" s="908">
        <v>1</v>
      </c>
      <c r="N117" s="909">
        <v>18</v>
      </c>
      <c r="O117" s="909">
        <v>8</v>
      </c>
      <c r="P117" s="909">
        <v>9</v>
      </c>
      <c r="Q117" s="912">
        <v>0</v>
      </c>
      <c r="R117" s="912">
        <v>6.2849315068493148</v>
      </c>
      <c r="S117" s="106"/>
    </row>
    <row r="118" spans="1:19" s="21" customFormat="1" ht="32.25" thickBot="1">
      <c r="A118" s="891">
        <v>44</v>
      </c>
      <c r="B118" s="903" t="s">
        <v>1284</v>
      </c>
      <c r="C118" s="909">
        <v>914</v>
      </c>
      <c r="D118" s="909">
        <v>49.07353736000001</v>
      </c>
      <c r="E118" s="909"/>
      <c r="F118" s="909">
        <v>147</v>
      </c>
      <c r="G118" s="909">
        <v>21</v>
      </c>
      <c r="H118" s="906">
        <v>-16</v>
      </c>
      <c r="I118" s="906">
        <v>-5</v>
      </c>
      <c r="J118" s="906">
        <v>-8</v>
      </c>
      <c r="K118" s="909">
        <v>127993</v>
      </c>
      <c r="L118" s="909">
        <v>105432</v>
      </c>
      <c r="M118" s="908">
        <v>0.99449029346578355</v>
      </c>
      <c r="N118" s="909">
        <v>599</v>
      </c>
      <c r="O118" s="909">
        <v>219</v>
      </c>
      <c r="P118" s="909">
        <v>86</v>
      </c>
      <c r="Q118" s="909">
        <v>1</v>
      </c>
      <c r="R118" s="912">
        <v>3.6739726027397261</v>
      </c>
      <c r="S118" s="106"/>
    </row>
    <row r="119" spans="1:19" s="21" customFormat="1" ht="21.75" thickBot="1">
      <c r="A119" s="891">
        <v>45</v>
      </c>
      <c r="B119" s="903" t="s">
        <v>1285</v>
      </c>
      <c r="C119" s="915">
        <v>292</v>
      </c>
      <c r="D119" s="915">
        <v>5.3657935999999999</v>
      </c>
      <c r="E119" s="916"/>
      <c r="F119" s="917">
        <v>5</v>
      </c>
      <c r="G119" s="912">
        <v>0</v>
      </c>
      <c r="H119" s="906">
        <v>-1</v>
      </c>
      <c r="I119" s="912">
        <v>0</v>
      </c>
      <c r="J119" s="912">
        <v>0</v>
      </c>
      <c r="K119" s="917">
        <v>284719</v>
      </c>
      <c r="L119" s="917">
        <v>44377</v>
      </c>
      <c r="M119" s="919">
        <v>1</v>
      </c>
      <c r="N119" s="917">
        <v>205</v>
      </c>
      <c r="O119" s="917">
        <v>82</v>
      </c>
      <c r="P119" s="917">
        <v>5</v>
      </c>
      <c r="Q119" s="912">
        <v>0</v>
      </c>
      <c r="R119" s="912">
        <v>3.8547945205479452</v>
      </c>
      <c r="S119" s="106"/>
    </row>
    <row r="120" spans="1:19" s="21" customFormat="1" ht="21.75" thickBot="1">
      <c r="A120" s="891">
        <v>46</v>
      </c>
      <c r="B120" s="910" t="s">
        <v>1286</v>
      </c>
      <c r="C120" s="915">
        <v>18</v>
      </c>
      <c r="D120" s="916">
        <v>0</v>
      </c>
      <c r="E120" s="916"/>
      <c r="F120" s="917">
        <v>2</v>
      </c>
      <c r="G120" s="912">
        <v>0</v>
      </c>
      <c r="H120" s="906">
        <v>-1</v>
      </c>
      <c r="I120" s="912">
        <v>0</v>
      </c>
      <c r="J120" s="912">
        <v>0</v>
      </c>
      <c r="K120" s="917">
        <v>4103</v>
      </c>
      <c r="L120" s="917">
        <v>1220</v>
      </c>
      <c r="M120" s="919">
        <v>1</v>
      </c>
      <c r="N120" s="917">
        <v>7</v>
      </c>
      <c r="O120" s="917">
        <v>8</v>
      </c>
      <c r="P120" s="917">
        <v>5</v>
      </c>
      <c r="Q120" s="912">
        <v>0</v>
      </c>
      <c r="R120" s="912">
        <v>6.0109589041095894</v>
      </c>
      <c r="S120" s="106"/>
    </row>
    <row r="121" spans="1:19" s="21" customFormat="1" ht="15.75" thickBot="1">
      <c r="A121" s="891">
        <v>47</v>
      </c>
      <c r="B121" s="910" t="s">
        <v>1287</v>
      </c>
      <c r="C121" s="915">
        <v>199</v>
      </c>
      <c r="D121" s="915">
        <v>5.3657935999999999</v>
      </c>
      <c r="E121" s="916"/>
      <c r="F121" s="917">
        <v>3</v>
      </c>
      <c r="G121" s="912">
        <v>0</v>
      </c>
      <c r="H121" s="912">
        <v>0</v>
      </c>
      <c r="I121" s="912">
        <v>0</v>
      </c>
      <c r="J121" s="912">
        <v>0</v>
      </c>
      <c r="K121" s="917">
        <v>278871</v>
      </c>
      <c r="L121" s="917">
        <v>42190</v>
      </c>
      <c r="M121" s="919">
        <v>1</v>
      </c>
      <c r="N121" s="917">
        <v>138</v>
      </c>
      <c r="O121" s="917">
        <v>61</v>
      </c>
      <c r="P121" s="912">
        <v>0</v>
      </c>
      <c r="Q121" s="912">
        <v>0</v>
      </c>
      <c r="R121" s="912">
        <v>3.8301369863013699</v>
      </c>
      <c r="S121" s="106"/>
    </row>
    <row r="122" spans="1:19" s="21" customFormat="1" ht="15.75" thickBot="1">
      <c r="A122" s="891">
        <v>48</v>
      </c>
      <c r="B122" s="910" t="s">
        <v>1288</v>
      </c>
      <c r="C122" s="918">
        <v>0</v>
      </c>
      <c r="D122" s="912">
        <v>0</v>
      </c>
      <c r="E122" s="916"/>
      <c r="F122" s="912">
        <v>0</v>
      </c>
      <c r="G122" s="912">
        <v>0</v>
      </c>
      <c r="H122" s="912">
        <v>0</v>
      </c>
      <c r="I122" s="912">
        <v>0</v>
      </c>
      <c r="J122" s="912">
        <v>0</v>
      </c>
      <c r="K122" s="912">
        <v>0</v>
      </c>
      <c r="L122" s="912">
        <v>0</v>
      </c>
      <c r="M122" s="912" t="s">
        <v>2</v>
      </c>
      <c r="N122" s="912">
        <v>0</v>
      </c>
      <c r="O122" s="912">
        <v>0</v>
      </c>
      <c r="P122" s="912">
        <v>0</v>
      </c>
      <c r="Q122" s="912">
        <v>0</v>
      </c>
      <c r="R122" s="912">
        <v>0</v>
      </c>
      <c r="S122" s="106"/>
    </row>
    <row r="123" spans="1:19" s="21" customFormat="1" ht="32.25" thickBot="1">
      <c r="A123" s="891">
        <v>49</v>
      </c>
      <c r="B123" s="910" t="s">
        <v>1289</v>
      </c>
      <c r="C123" s="915">
        <v>73</v>
      </c>
      <c r="D123" s="912">
        <v>0</v>
      </c>
      <c r="E123" s="916"/>
      <c r="F123" s="912">
        <v>0</v>
      </c>
      <c r="G123" s="912">
        <v>0</v>
      </c>
      <c r="H123" s="912">
        <v>0</v>
      </c>
      <c r="I123" s="912">
        <v>0</v>
      </c>
      <c r="J123" s="912">
        <v>0</v>
      </c>
      <c r="K123" s="917">
        <v>1008</v>
      </c>
      <c r="L123" s="917">
        <v>651</v>
      </c>
      <c r="M123" s="919">
        <v>1</v>
      </c>
      <c r="N123" s="917">
        <v>59</v>
      </c>
      <c r="O123" s="917">
        <v>13</v>
      </c>
      <c r="P123" s="917">
        <v>1</v>
      </c>
      <c r="Q123" s="912">
        <v>0</v>
      </c>
      <c r="R123" s="912">
        <v>3.2904109589041095</v>
      </c>
      <c r="S123" s="106"/>
    </row>
    <row r="124" spans="1:19" s="21" customFormat="1" ht="21.75" thickBot="1">
      <c r="A124" s="891">
        <v>50</v>
      </c>
      <c r="B124" s="910" t="s">
        <v>1290</v>
      </c>
      <c r="C124" s="915">
        <v>2</v>
      </c>
      <c r="D124" s="912">
        <v>0</v>
      </c>
      <c r="E124" s="916"/>
      <c r="F124" s="912">
        <v>0</v>
      </c>
      <c r="G124" s="912">
        <v>0</v>
      </c>
      <c r="H124" s="912">
        <v>0</v>
      </c>
      <c r="I124" s="912">
        <v>0</v>
      </c>
      <c r="J124" s="912">
        <v>0</v>
      </c>
      <c r="K124" s="917">
        <v>250</v>
      </c>
      <c r="L124" s="917">
        <v>198</v>
      </c>
      <c r="M124" s="919">
        <v>1</v>
      </c>
      <c r="N124" s="917">
        <v>1</v>
      </c>
      <c r="O124" s="912">
        <v>0</v>
      </c>
      <c r="P124" s="917">
        <v>1</v>
      </c>
      <c r="Q124" s="912">
        <v>0</v>
      </c>
      <c r="R124" s="912">
        <v>8.4493150684931511</v>
      </c>
      <c r="S124" s="106"/>
    </row>
    <row r="125" spans="1:19" s="21" customFormat="1" ht="21.75" thickBot="1">
      <c r="A125" s="920">
        <v>51</v>
      </c>
      <c r="B125" s="921" t="s">
        <v>1291</v>
      </c>
      <c r="C125" s="915">
        <v>1165</v>
      </c>
      <c r="D125" s="912">
        <v>0</v>
      </c>
      <c r="E125" s="922"/>
      <c r="F125" s="917">
        <v>466</v>
      </c>
      <c r="G125" s="917">
        <v>21</v>
      </c>
      <c r="H125" s="906">
        <v>-10</v>
      </c>
      <c r="I125" s="906">
        <v>-1</v>
      </c>
      <c r="J125" s="906">
        <v>-8</v>
      </c>
      <c r="K125" s="917">
        <v>138056</v>
      </c>
      <c r="L125" s="917">
        <v>106464</v>
      </c>
      <c r="M125" s="919">
        <v>1</v>
      </c>
      <c r="N125" s="917">
        <v>177</v>
      </c>
      <c r="O125" s="917">
        <v>275</v>
      </c>
      <c r="P125" s="917">
        <v>712</v>
      </c>
      <c r="Q125" s="917">
        <v>1</v>
      </c>
      <c r="R125" s="912">
        <v>10.860273972602739</v>
      </c>
      <c r="S125" s="106"/>
    </row>
    <row r="126" spans="1:19" s="21" customFormat="1" ht="15.75" thickBot="1">
      <c r="A126" s="920">
        <v>52</v>
      </c>
      <c r="B126" s="903" t="s">
        <v>1292</v>
      </c>
      <c r="C126" s="915">
        <v>1119</v>
      </c>
      <c r="D126" s="912">
        <v>0</v>
      </c>
      <c r="E126" s="922"/>
      <c r="F126" s="917">
        <v>177</v>
      </c>
      <c r="G126" s="917">
        <v>21</v>
      </c>
      <c r="H126" s="906">
        <v>-19</v>
      </c>
      <c r="I126" s="906">
        <v>-3</v>
      </c>
      <c r="J126" s="906">
        <v>-15</v>
      </c>
      <c r="K126" s="923">
        <v>21547</v>
      </c>
      <c r="L126" s="923">
        <v>14987</v>
      </c>
      <c r="M126" s="919">
        <v>0.99075150134127843</v>
      </c>
      <c r="N126" s="917">
        <v>238</v>
      </c>
      <c r="O126" s="917">
        <v>357</v>
      </c>
      <c r="P126" s="917">
        <v>524</v>
      </c>
      <c r="Q126" s="917">
        <v>1</v>
      </c>
      <c r="R126" s="912">
        <v>9.117808219178082</v>
      </c>
      <c r="S126" s="106"/>
    </row>
    <row r="127" spans="1:19" s="916" customFormat="1" ht="42.75" thickBot="1">
      <c r="A127" s="920">
        <v>53</v>
      </c>
      <c r="B127" s="924" t="s">
        <v>1293</v>
      </c>
      <c r="S127" s="106"/>
    </row>
    <row r="128" spans="1:19" s="21" customFormat="1" ht="21.75" thickBot="1">
      <c r="A128" s="920">
        <v>54</v>
      </c>
      <c r="B128" s="921" t="s">
        <v>1294</v>
      </c>
      <c r="C128" s="912">
        <v>0</v>
      </c>
      <c r="D128" s="912">
        <v>0</v>
      </c>
      <c r="E128" s="912"/>
      <c r="F128" s="912">
        <v>0</v>
      </c>
      <c r="G128" s="912">
        <v>0</v>
      </c>
      <c r="H128" s="912">
        <v>0</v>
      </c>
      <c r="I128" s="912">
        <v>0</v>
      </c>
      <c r="J128" s="912">
        <v>0</v>
      </c>
      <c r="K128" s="925"/>
      <c r="L128" s="925"/>
      <c r="M128" s="912">
        <v>0</v>
      </c>
      <c r="N128" s="912">
        <v>0</v>
      </c>
      <c r="O128" s="912">
        <v>0</v>
      </c>
      <c r="P128" s="912">
        <v>0</v>
      </c>
      <c r="Q128" s="912">
        <v>0</v>
      </c>
      <c r="R128" s="912">
        <v>0</v>
      </c>
      <c r="S128" s="106"/>
    </row>
    <row r="129" spans="1:19" s="21" customFormat="1" ht="32.25" thickBot="1">
      <c r="A129" s="920">
        <v>55</v>
      </c>
      <c r="B129" s="921" t="s">
        <v>1295</v>
      </c>
      <c r="C129" s="926">
        <v>621</v>
      </c>
      <c r="D129" s="944">
        <v>0</v>
      </c>
      <c r="E129" s="926"/>
      <c r="F129" s="927">
        <v>72</v>
      </c>
      <c r="G129" s="927">
        <v>58</v>
      </c>
      <c r="H129" s="928">
        <v>-33</v>
      </c>
      <c r="I129" s="928">
        <v>-1</v>
      </c>
      <c r="J129" s="929">
        <v>-28</v>
      </c>
      <c r="K129" s="930"/>
      <c r="L129" s="930"/>
      <c r="M129" s="931">
        <v>0.97599717501662009</v>
      </c>
      <c r="N129" s="927">
        <v>230</v>
      </c>
      <c r="O129" s="927">
        <v>243</v>
      </c>
      <c r="P129" s="927">
        <v>153</v>
      </c>
      <c r="Q129" s="927">
        <v>1</v>
      </c>
      <c r="R129" s="932">
        <v>7.558904109589041</v>
      </c>
      <c r="S129" s="106"/>
    </row>
    <row r="130" spans="1:19" s="21" customFormat="1" ht="15.75" thickBot="1">
      <c r="A130" s="920">
        <v>56</v>
      </c>
      <c r="B130" s="933" t="s">
        <v>35</v>
      </c>
      <c r="C130" s="934">
        <v>5219</v>
      </c>
      <c r="D130" s="934">
        <v>54.715968458000006</v>
      </c>
      <c r="E130" s="934"/>
      <c r="F130" s="934">
        <v>1231</v>
      </c>
      <c r="G130" s="934">
        <v>142</v>
      </c>
      <c r="H130" s="935">
        <v>-98</v>
      </c>
      <c r="I130" s="935">
        <v>-16</v>
      </c>
      <c r="J130" s="936">
        <v>-67</v>
      </c>
      <c r="K130" s="937"/>
      <c r="L130" s="937"/>
      <c r="M130" s="938">
        <v>0.98</v>
      </c>
      <c r="N130" s="934">
        <v>2035</v>
      </c>
      <c r="O130" s="934">
        <v>1600</v>
      </c>
      <c r="P130" s="934">
        <v>1575</v>
      </c>
      <c r="Q130" s="934">
        <v>4</v>
      </c>
      <c r="R130" s="934">
        <v>7.1945205479452055</v>
      </c>
      <c r="S130" s="106"/>
    </row>
    <row r="131" spans="1:19" s="315" customFormat="1" ht="15">
      <c r="A131" s="106"/>
      <c r="B131" s="106"/>
      <c r="C131" s="106"/>
      <c r="D131" s="106"/>
      <c r="E131" s="106"/>
      <c r="F131" s="106"/>
      <c r="G131" s="106"/>
      <c r="H131" s="106"/>
      <c r="I131" s="106"/>
      <c r="J131" s="106"/>
      <c r="K131" s="106"/>
      <c r="L131" s="106"/>
      <c r="M131" s="106"/>
      <c r="N131" s="106"/>
      <c r="O131" s="106"/>
      <c r="P131" s="106"/>
      <c r="Q131" s="106"/>
      <c r="R131" s="106"/>
      <c r="S131" s="106"/>
    </row>
    <row r="132" spans="1:19" s="1072" customFormat="1" ht="23.25" customHeight="1">
      <c r="A132" s="106" t="s">
        <v>1528</v>
      </c>
      <c r="B132" s="1321" t="s">
        <v>1529</v>
      </c>
      <c r="C132" s="1321"/>
      <c r="D132" s="1321"/>
      <c r="E132" s="1321"/>
      <c r="F132" s="1321"/>
      <c r="G132" s="1321"/>
      <c r="H132" s="1321"/>
      <c r="I132" s="1321"/>
      <c r="J132" s="1321"/>
      <c r="K132" s="1321"/>
      <c r="L132" s="1321"/>
      <c r="M132" s="1321"/>
      <c r="N132" s="1321"/>
      <c r="O132" s="1321"/>
      <c r="P132" s="1321"/>
      <c r="Q132" s="1321"/>
      <c r="R132" s="1321"/>
      <c r="S132" s="106"/>
    </row>
    <row r="133" spans="1:19" s="1072" customFormat="1" ht="15">
      <c r="A133" s="106" t="s">
        <v>1530</v>
      </c>
      <c r="B133" s="106" t="s">
        <v>1531</v>
      </c>
      <c r="C133" s="106"/>
      <c r="D133" s="106"/>
      <c r="E133" s="106"/>
      <c r="F133" s="106"/>
      <c r="G133" s="106"/>
      <c r="H133" s="106"/>
      <c r="I133" s="106"/>
      <c r="J133" s="106"/>
      <c r="K133" s="106"/>
      <c r="L133" s="106"/>
      <c r="M133" s="106"/>
      <c r="N133" s="106"/>
      <c r="O133" s="106"/>
      <c r="P133" s="106"/>
      <c r="Q133" s="106"/>
      <c r="R133" s="106"/>
      <c r="S133" s="106"/>
    </row>
    <row r="134" spans="1:19" s="1072" customFormat="1" ht="15">
      <c r="A134" s="106"/>
      <c r="B134" s="106"/>
      <c r="C134" s="106"/>
      <c r="D134" s="106"/>
      <c r="E134" s="106"/>
      <c r="F134" s="106"/>
      <c r="G134" s="106"/>
      <c r="H134" s="106"/>
      <c r="I134" s="106"/>
      <c r="J134" s="106"/>
      <c r="K134" s="106"/>
      <c r="L134" s="106"/>
      <c r="M134" s="106"/>
      <c r="N134" s="106"/>
      <c r="O134" s="106"/>
      <c r="P134" s="106"/>
      <c r="Q134" s="106"/>
      <c r="R134" s="106"/>
      <c r="S134" s="106"/>
    </row>
    <row r="135" spans="1:19" s="315" customFormat="1" ht="57" customHeight="1">
      <c r="A135" s="1321" t="s">
        <v>1394</v>
      </c>
      <c r="B135" s="1321"/>
      <c r="C135" s="1321"/>
      <c r="D135" s="1321"/>
      <c r="E135" s="1321"/>
      <c r="F135" s="1321"/>
      <c r="G135" s="1321"/>
      <c r="H135" s="1321"/>
      <c r="I135" s="1321"/>
      <c r="J135" s="1321"/>
      <c r="K135" s="1321"/>
      <c r="L135" s="1321"/>
      <c r="M135" s="1321"/>
      <c r="N135" s="1321"/>
      <c r="O135" s="1321"/>
      <c r="P135" s="1321"/>
      <c r="Q135" s="1321"/>
      <c r="R135" s="1321"/>
      <c r="S135" s="106"/>
    </row>
    <row r="136" spans="1:19" s="315" customFormat="1" ht="15">
      <c r="A136" s="338"/>
      <c r="B136" s="339"/>
      <c r="C136" s="328"/>
      <c r="D136" s="328"/>
      <c r="E136" s="328"/>
      <c r="F136" s="328"/>
      <c r="G136" s="328"/>
      <c r="H136" s="328"/>
      <c r="I136" s="328"/>
      <c r="J136" s="328"/>
      <c r="K136" s="328"/>
      <c r="L136" s="328"/>
      <c r="M136" s="328"/>
      <c r="N136" s="328"/>
      <c r="O136" s="328"/>
      <c r="P136" s="328"/>
      <c r="Q136" s="328"/>
      <c r="R136" s="106"/>
      <c r="S136" s="106"/>
    </row>
    <row r="137" spans="1:19" s="222" customFormat="1" ht="24" customHeight="1">
      <c r="A137" s="178"/>
      <c r="B137" s="178"/>
      <c r="C137" s="178"/>
      <c r="D137" s="178"/>
      <c r="E137" s="178"/>
      <c r="F137" s="178"/>
      <c r="G137" s="178"/>
      <c r="H137" s="178"/>
      <c r="I137" s="178"/>
      <c r="J137" s="178"/>
      <c r="K137" s="178"/>
      <c r="L137" s="178"/>
      <c r="M137" s="178"/>
      <c r="N137" s="178"/>
      <c r="O137" s="178"/>
      <c r="P137" s="178"/>
      <c r="Q137" s="178"/>
      <c r="R137" s="178"/>
    </row>
  </sheetData>
  <sheetProtection algorithmName="SHA-512" hashValue="Ja51JXVRT63vXV/xyM+D+nOp/HTlvk1iqzFuTnijutmECg8KzaB9Q3snJg/ePu2eoMcr7Dqj0KUl69/HQlZeZQ==" saltValue="aYOdTuXaV1vpeN+ASGDb4w==" spinCount="100000" sheet="1" objects="1" scenarios="1" selectLockedCells="1"/>
  <mergeCells count="23">
    <mergeCell ref="A3:R3"/>
    <mergeCell ref="O8:O9"/>
    <mergeCell ref="P8:P9"/>
    <mergeCell ref="Q8:Q9"/>
    <mergeCell ref="R8:R9"/>
    <mergeCell ref="A7:B10"/>
    <mergeCell ref="C8:G8"/>
    <mergeCell ref="H8:J8"/>
    <mergeCell ref="K8:L8"/>
    <mergeCell ref="M8:M9"/>
    <mergeCell ref="N8:N9"/>
    <mergeCell ref="A135:R135"/>
    <mergeCell ref="B132:R132"/>
    <mergeCell ref="P72:P73"/>
    <mergeCell ref="Q72:Q73"/>
    <mergeCell ref="R72:R73"/>
    <mergeCell ref="A71:B74"/>
    <mergeCell ref="C72:G72"/>
    <mergeCell ref="H72:J72"/>
    <mergeCell ref="K72:L72"/>
    <mergeCell ref="M72:M73"/>
    <mergeCell ref="N72:N73"/>
    <mergeCell ref="O72:O73"/>
  </mergeCells>
  <pageMargins left="0.70866141732283472" right="0.70866141732283472" top="0.74803149606299213" bottom="0.74803149606299213" header="0.31496062992125984" footer="0.31496062992125984"/>
  <pageSetup paperSize="9" scale="55" orientation="landscape" r:id="rId1"/>
  <rowBreaks count="2" manualBreakCount="2">
    <brk id="34" max="17" man="1"/>
    <brk id="68" max="17"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1145-ED05-461B-BC37-EA157CC4A12C}">
  <sheetPr codeName="Sheet21"/>
  <dimension ref="A1:S54"/>
  <sheetViews>
    <sheetView topLeftCell="A36" zoomScaleNormal="100" workbookViewId="0">
      <selection activeCell="A54" sqref="A54:S54"/>
    </sheetView>
  </sheetViews>
  <sheetFormatPr defaultColWidth="0" defaultRowHeight="0" customHeight="1" zeroHeight="1"/>
  <cols>
    <col min="1" max="1" width="6" style="18" customWidth="1"/>
    <col min="2" max="2" width="27.140625" style="18" customWidth="1"/>
    <col min="3" max="16" width="11.28515625" style="18" customWidth="1"/>
    <col min="17" max="18" width="10.7109375" style="18" customWidth="1"/>
    <col min="19" max="19" width="3.7109375" style="20" customWidth="1"/>
    <col min="20" max="16384" width="9.140625" style="20" hidden="1"/>
  </cols>
  <sheetData>
    <row r="1" spans="1:19" s="21" customFormat="1" ht="15">
      <c r="A1" s="19" t="s">
        <v>1224</v>
      </c>
      <c r="B1" s="19"/>
      <c r="C1" s="19"/>
      <c r="D1" s="31"/>
      <c r="E1" s="19"/>
      <c r="F1" s="31"/>
      <c r="G1" s="19"/>
      <c r="H1" s="19"/>
      <c r="I1" s="19"/>
      <c r="J1" s="31"/>
      <c r="K1" s="19"/>
      <c r="L1" s="19"/>
      <c r="M1" s="19"/>
      <c r="N1" s="31"/>
      <c r="O1" s="19"/>
      <c r="P1" s="19"/>
      <c r="Q1" s="31"/>
      <c r="R1" s="31" t="s">
        <v>899</v>
      </c>
      <c r="S1" s="31"/>
    </row>
    <row r="2" spans="1:19" s="21" customFormat="1" ht="15.75">
      <c r="A2" s="73"/>
      <c r="B2" s="73"/>
      <c r="C2" s="74"/>
      <c r="D2" s="74"/>
      <c r="E2" s="74"/>
      <c r="F2" s="74"/>
      <c r="G2" s="74"/>
      <c r="H2" s="74"/>
      <c r="I2" s="74"/>
      <c r="J2" s="74"/>
      <c r="K2" s="74"/>
      <c r="L2" s="74"/>
      <c r="M2" s="74"/>
      <c r="N2" s="74"/>
      <c r="O2" s="74"/>
      <c r="P2" s="74"/>
      <c r="Q2" s="74"/>
      <c r="R2" s="243"/>
      <c r="S2" s="106"/>
    </row>
    <row r="3" spans="1:19" s="21" customFormat="1" ht="25.5" customHeight="1">
      <c r="A3" s="1284" t="s">
        <v>1395</v>
      </c>
      <c r="B3" s="1284"/>
      <c r="C3" s="1284"/>
      <c r="D3" s="1284"/>
      <c r="E3" s="1284"/>
      <c r="F3" s="1284"/>
      <c r="G3" s="1284"/>
      <c r="H3" s="1284"/>
      <c r="I3" s="1284"/>
      <c r="J3" s="1284"/>
      <c r="K3" s="1284"/>
      <c r="L3" s="1284"/>
      <c r="M3" s="1284"/>
      <c r="N3" s="1284"/>
      <c r="O3" s="1284"/>
      <c r="P3" s="1284"/>
      <c r="Q3" s="1284"/>
      <c r="R3" s="1284"/>
      <c r="S3" s="106"/>
    </row>
    <row r="4" spans="1:19" s="21" customFormat="1" ht="15">
      <c r="A4" s="1010"/>
      <c r="B4" s="1010"/>
      <c r="C4" s="1010"/>
      <c r="D4" s="1010"/>
      <c r="E4" s="1010"/>
      <c r="F4" s="1010"/>
      <c r="G4" s="1010"/>
      <c r="H4" s="1010"/>
      <c r="I4" s="1010"/>
      <c r="J4" s="1010"/>
      <c r="K4" s="1010"/>
      <c r="L4" s="1010"/>
      <c r="M4" s="1010"/>
      <c r="N4" s="1010"/>
      <c r="O4" s="1010"/>
      <c r="P4" s="1010"/>
      <c r="Q4" s="1010"/>
      <c r="R4" s="1010"/>
      <c r="S4" s="106"/>
    </row>
    <row r="5" spans="1:19" s="21" customFormat="1" ht="54" customHeight="1">
      <c r="A5" s="1240" t="s">
        <v>1533</v>
      </c>
      <c r="B5" s="1284"/>
      <c r="C5" s="1284"/>
      <c r="D5" s="1284"/>
      <c r="E5" s="1284"/>
      <c r="F5" s="1284"/>
      <c r="G5" s="1284"/>
      <c r="H5" s="1284"/>
      <c r="I5" s="1284"/>
      <c r="J5" s="1284"/>
      <c r="K5" s="1284"/>
      <c r="L5" s="1284"/>
      <c r="M5" s="1284"/>
      <c r="N5" s="1284"/>
      <c r="O5" s="1284"/>
      <c r="P5" s="1284"/>
      <c r="Q5" s="1284"/>
      <c r="R5" s="1284"/>
      <c r="S5" s="106"/>
    </row>
    <row r="6" spans="1:19" s="21" customFormat="1" ht="15">
      <c r="A6" s="1010"/>
      <c r="B6" s="1010"/>
      <c r="C6" s="1010"/>
      <c r="D6" s="1010"/>
      <c r="E6" s="1010"/>
      <c r="F6" s="1010"/>
      <c r="G6" s="1010"/>
      <c r="H6" s="1010"/>
      <c r="I6" s="1010"/>
      <c r="J6" s="1010"/>
      <c r="K6" s="1010"/>
      <c r="L6" s="1010"/>
      <c r="M6" s="1010"/>
      <c r="N6" s="1010"/>
      <c r="O6" s="1010"/>
      <c r="P6" s="1010"/>
      <c r="Q6" s="1010"/>
      <c r="R6" s="1010"/>
      <c r="S6" s="106"/>
    </row>
    <row r="7" spans="1:19" s="21" customFormat="1" ht="39.75" customHeight="1">
      <c r="A7" s="1240" t="s">
        <v>1552</v>
      </c>
      <c r="B7" s="1284"/>
      <c r="C7" s="1284"/>
      <c r="D7" s="1284"/>
      <c r="E7" s="1284"/>
      <c r="F7" s="1284"/>
      <c r="G7" s="1284"/>
      <c r="H7" s="1284"/>
      <c r="I7" s="1284"/>
      <c r="J7" s="1284"/>
      <c r="K7" s="1284"/>
      <c r="L7" s="1284"/>
      <c r="M7" s="1284"/>
      <c r="N7" s="1284"/>
      <c r="O7" s="1284"/>
      <c r="P7" s="1284"/>
      <c r="Q7" s="1284"/>
      <c r="R7" s="1284"/>
      <c r="S7" s="106"/>
    </row>
    <row r="8" spans="1:19" s="1070" customFormat="1" ht="15">
      <c r="A8" s="1071"/>
      <c r="B8" s="1073"/>
      <c r="C8" s="1073"/>
      <c r="D8" s="1073"/>
      <c r="E8" s="1073"/>
      <c r="F8" s="1073"/>
      <c r="G8" s="1073"/>
      <c r="H8" s="1073"/>
      <c r="I8" s="1073"/>
      <c r="J8" s="1073"/>
      <c r="K8" s="1073"/>
      <c r="L8" s="1073"/>
      <c r="M8" s="1073"/>
      <c r="N8" s="1073"/>
      <c r="O8" s="1073"/>
      <c r="P8" s="1073"/>
      <c r="Q8" s="1073"/>
      <c r="R8" s="1073"/>
      <c r="S8" s="106"/>
    </row>
    <row r="9" spans="1:19" s="1070" customFormat="1" ht="15">
      <c r="A9" s="1074" t="s">
        <v>1512</v>
      </c>
      <c r="B9" s="1073"/>
      <c r="C9" s="1073"/>
      <c r="D9" s="1073"/>
      <c r="E9" s="1073"/>
      <c r="F9" s="1073"/>
      <c r="G9" s="1073"/>
      <c r="H9" s="1073"/>
      <c r="I9" s="1073"/>
      <c r="J9" s="1073"/>
      <c r="K9" s="1073"/>
      <c r="L9" s="1073"/>
      <c r="M9" s="1073"/>
      <c r="N9" s="1073"/>
      <c r="O9" s="1073"/>
      <c r="P9" s="1073"/>
      <c r="Q9" s="1073"/>
      <c r="R9" s="1073"/>
      <c r="S9" s="106"/>
    </row>
    <row r="10" spans="1:19" s="21" customFormat="1" ht="15.75" thickBot="1">
      <c r="A10" s="2"/>
      <c r="B10" s="2"/>
      <c r="C10" s="2"/>
      <c r="D10" s="2"/>
      <c r="E10" s="2"/>
      <c r="F10" s="2"/>
      <c r="G10" s="2"/>
      <c r="H10" s="2"/>
      <c r="I10" s="2"/>
      <c r="J10" s="2"/>
      <c r="K10" s="2"/>
      <c r="L10" s="2"/>
      <c r="M10" s="2"/>
      <c r="N10" s="2"/>
      <c r="O10" s="2"/>
      <c r="P10" s="2"/>
      <c r="Q10" s="2"/>
      <c r="S10" s="106"/>
    </row>
    <row r="11" spans="1:19" s="315" customFormat="1" ht="15.75" customHeight="1" thickBot="1">
      <c r="A11" s="1344">
        <v>45107</v>
      </c>
      <c r="B11" s="1344"/>
      <c r="C11" s="891" t="s">
        <v>3</v>
      </c>
      <c r="D11" s="891" t="s">
        <v>4</v>
      </c>
      <c r="E11" s="891" t="s">
        <v>5</v>
      </c>
      <c r="F11" s="891" t="s">
        <v>130</v>
      </c>
      <c r="G11" s="891" t="s">
        <v>127</v>
      </c>
      <c r="H11" s="891" t="s">
        <v>128</v>
      </c>
      <c r="I11" s="891" t="s">
        <v>129</v>
      </c>
      <c r="J11" s="891" t="s">
        <v>421</v>
      </c>
      <c r="K11" s="891" t="s">
        <v>731</v>
      </c>
      <c r="L11" s="891" t="s">
        <v>732</v>
      </c>
      <c r="M11" s="891" t="s">
        <v>733</v>
      </c>
      <c r="N11" s="891" t="s">
        <v>734</v>
      </c>
      <c r="O11" s="891" t="s">
        <v>735</v>
      </c>
      <c r="P11" s="891" t="s">
        <v>736</v>
      </c>
      <c r="Q11" s="891" t="s">
        <v>737</v>
      </c>
      <c r="R11" s="891" t="s">
        <v>738</v>
      </c>
      <c r="S11" s="106"/>
    </row>
    <row r="12" spans="1:19" s="315" customFormat="1" ht="15.75" customHeight="1" thickBot="1">
      <c r="A12" s="1344"/>
      <c r="B12" s="1344"/>
      <c r="C12" s="1345" t="s">
        <v>1415</v>
      </c>
      <c r="D12" s="1322"/>
      <c r="E12" s="1322"/>
      <c r="F12" s="1322"/>
      <c r="G12" s="1322"/>
      <c r="H12" s="1322"/>
      <c r="I12" s="1322"/>
      <c r="J12" s="1322"/>
      <c r="K12" s="1322"/>
      <c r="L12" s="1322"/>
      <c r="M12" s="1322"/>
      <c r="N12" s="1322"/>
      <c r="O12" s="1322"/>
      <c r="P12" s="1322"/>
      <c r="Q12" s="1322"/>
      <c r="R12" s="1322"/>
      <c r="S12" s="106"/>
    </row>
    <row r="13" spans="1:19" s="315" customFormat="1" ht="26.25" customHeight="1" thickBot="1">
      <c r="A13" s="1344"/>
      <c r="B13" s="1344"/>
      <c r="C13" s="945"/>
      <c r="D13" s="1322" t="s">
        <v>1532</v>
      </c>
      <c r="E13" s="1322"/>
      <c r="F13" s="1322"/>
      <c r="G13" s="1322"/>
      <c r="H13" s="1322"/>
      <c r="I13" s="1322"/>
      <c r="J13" s="1322" t="s">
        <v>1297</v>
      </c>
      <c r="K13" s="1322"/>
      <c r="L13" s="1322"/>
      <c r="M13" s="1322"/>
      <c r="N13" s="1322"/>
      <c r="O13" s="1322"/>
      <c r="P13" s="1322"/>
      <c r="Q13" s="1345" t="s">
        <v>1298</v>
      </c>
      <c r="R13" s="1322"/>
      <c r="S13" s="106"/>
    </row>
    <row r="14" spans="1:19" s="315" customFormat="1" ht="96" customHeight="1" thickBot="1">
      <c r="A14" s="1344"/>
      <c r="B14" s="1344"/>
      <c r="C14" s="946"/>
      <c r="D14" s="898" t="s">
        <v>1299</v>
      </c>
      <c r="E14" s="898" t="s">
        <v>1300</v>
      </c>
      <c r="F14" s="898" t="s">
        <v>1301</v>
      </c>
      <c r="G14" s="898" t="s">
        <v>1302</v>
      </c>
      <c r="H14" s="898" t="s">
        <v>1303</v>
      </c>
      <c r="I14" s="898" t="s">
        <v>1304</v>
      </c>
      <c r="J14" s="898" t="s">
        <v>1305</v>
      </c>
      <c r="K14" s="898" t="s">
        <v>1306</v>
      </c>
      <c r="L14" s="898" t="s">
        <v>1307</v>
      </c>
      <c r="M14" s="898" t="s">
        <v>1308</v>
      </c>
      <c r="N14" s="898" t="s">
        <v>1309</v>
      </c>
      <c r="O14" s="898" t="s">
        <v>1310</v>
      </c>
      <c r="P14" s="898" t="s">
        <v>1311</v>
      </c>
      <c r="Q14" s="947"/>
      <c r="R14" s="948" t="s">
        <v>1312</v>
      </c>
      <c r="S14" s="106"/>
    </row>
    <row r="15" spans="1:19" s="315" customFormat="1" ht="15.75" customHeight="1" thickBot="1">
      <c r="A15" s="1344"/>
      <c r="B15" s="1344"/>
      <c r="C15" s="949" t="s">
        <v>36</v>
      </c>
      <c r="D15" s="949" t="s">
        <v>36</v>
      </c>
      <c r="E15" s="949" t="s">
        <v>36</v>
      </c>
      <c r="F15" s="949" t="s">
        <v>36</v>
      </c>
      <c r="G15" s="949" t="s">
        <v>36</v>
      </c>
      <c r="H15" s="949" t="s">
        <v>36</v>
      </c>
      <c r="I15" s="949" t="s">
        <v>36</v>
      </c>
      <c r="J15" s="949" t="s">
        <v>36</v>
      </c>
      <c r="K15" s="949" t="s">
        <v>36</v>
      </c>
      <c r="L15" s="949" t="s">
        <v>36</v>
      </c>
      <c r="M15" s="949" t="s">
        <v>36</v>
      </c>
      <c r="N15" s="949" t="s">
        <v>36</v>
      </c>
      <c r="O15" s="949" t="s">
        <v>36</v>
      </c>
      <c r="P15" s="949" t="s">
        <v>36</v>
      </c>
      <c r="Q15" s="949" t="s">
        <v>36</v>
      </c>
      <c r="R15" s="949" t="s">
        <v>976</v>
      </c>
      <c r="S15" s="106"/>
    </row>
    <row r="16" spans="1:19" s="315" customFormat="1" ht="15.75" customHeight="1" thickBot="1">
      <c r="A16" s="950">
        <v>1</v>
      </c>
      <c r="B16" s="951" t="s">
        <v>1313</v>
      </c>
      <c r="C16" s="907">
        <f>ROUND('[18]2.CC Trans-BB.RE collateral'!D8,0)</f>
        <v>10203</v>
      </c>
      <c r="D16" s="907">
        <f>ROUND('[18]2.CC Trans-BB.RE collateral'!E8,0)</f>
        <v>120</v>
      </c>
      <c r="E16" s="907">
        <f>ROUND('[18]2.CC Trans-BB.RE collateral'!F8,0)</f>
        <v>4170</v>
      </c>
      <c r="F16" s="905">
        <f>ROUND('[18]2.CC Trans-BB.RE collateral'!G8,0)</f>
        <v>0</v>
      </c>
      <c r="G16" s="907">
        <f>ROUND('[18]2.CC Trans-BB.RE collateral'!H8,0)</f>
        <v>2685</v>
      </c>
      <c r="H16" s="905">
        <f>ROUND('[18]2.CC Trans-BB.RE collateral'!I8,0)</f>
        <v>0</v>
      </c>
      <c r="I16" s="907">
        <f>ROUND('[18]2.CC Trans-BB.RE collateral'!J8,0)</f>
        <v>504</v>
      </c>
      <c r="J16" s="907">
        <f>ROUND('[18]2.CC Trans-BB.RE collateral'!K8,0)</f>
        <v>3</v>
      </c>
      <c r="K16" s="907">
        <f>ROUND('[18]2.CC Trans-BB.RE collateral'!L8,0)</f>
        <v>5</v>
      </c>
      <c r="L16" s="907">
        <f>ROUND('[18]2.CC Trans-BB.RE collateral'!M8,0)</f>
        <v>8</v>
      </c>
      <c r="M16" s="907">
        <f>ROUND('[18]2.CC Trans-BB.RE collateral'!N8,0)</f>
        <v>20</v>
      </c>
      <c r="N16" s="907">
        <f>ROUND('[18]2.CC Trans-BB.RE collateral'!O8,0)</f>
        <v>12</v>
      </c>
      <c r="O16" s="907">
        <f>ROUND('[18]2.CC Trans-BB.RE collateral'!P8,0)</f>
        <v>8</v>
      </c>
      <c r="P16" s="907">
        <f>ROUND('[18]2.CC Trans-BB.RE collateral'!Q8,0)</f>
        <v>4</v>
      </c>
      <c r="Q16" s="907">
        <f>ROUND('[18]2.CC Trans-BB.RE collateral'!R8,0)</f>
        <v>7419</v>
      </c>
      <c r="R16" s="952">
        <f>'[18]2.CC Trans-BB.RE collateral'!S8</f>
        <v>1</v>
      </c>
      <c r="S16" s="106"/>
    </row>
    <row r="17" spans="1:19" s="315" customFormat="1" ht="32.25" thickBot="1">
      <c r="A17" s="950">
        <v>2</v>
      </c>
      <c r="B17" s="953" t="s">
        <v>1316</v>
      </c>
      <c r="C17" s="907">
        <f>ROUND('[18]2.CC Trans-BB.RE collateral'!D9,0)</f>
        <v>4925</v>
      </c>
      <c r="D17" s="907">
        <f>ROUND('[18]2.CC Trans-BB.RE collateral'!E9,0)</f>
        <v>117</v>
      </c>
      <c r="E17" s="907">
        <f>ROUND('[18]2.CC Trans-BB.RE collateral'!F9,0)</f>
        <v>671</v>
      </c>
      <c r="F17" s="905">
        <f>ROUND('[18]2.CC Trans-BB.RE collateral'!G9,0)</f>
        <v>0</v>
      </c>
      <c r="G17" s="907">
        <f>ROUND('[18]2.CC Trans-BB.RE collateral'!H9,0)</f>
        <v>2552</v>
      </c>
      <c r="H17" s="905">
        <f>ROUND('[18]2.CC Trans-BB.RE collateral'!I9,0)</f>
        <v>0</v>
      </c>
      <c r="I17" s="907">
        <f>ROUND('[18]2.CC Trans-BB.RE collateral'!J9,0)</f>
        <v>440</v>
      </c>
      <c r="J17" s="905">
        <f>ROUND('[18]2.CC Trans-BB.RE collateral'!K9,0)</f>
        <v>0</v>
      </c>
      <c r="K17" s="905">
        <f>ROUND('[18]2.CC Trans-BB.RE collateral'!L9,0)</f>
        <v>0</v>
      </c>
      <c r="L17" s="905">
        <f>ROUND('[18]2.CC Trans-BB.RE collateral'!M9,0)</f>
        <v>0</v>
      </c>
      <c r="M17" s="905">
        <f>ROUND('[18]2.CC Trans-BB.RE collateral'!N9,0)</f>
        <v>0</v>
      </c>
      <c r="N17" s="905">
        <f>ROUND('[18]2.CC Trans-BB.RE collateral'!O9,0)</f>
        <v>0</v>
      </c>
      <c r="O17" s="905">
        <f>ROUND('[18]2.CC Trans-BB.RE collateral'!P9,0)</f>
        <v>0</v>
      </c>
      <c r="P17" s="905">
        <f>ROUND('[18]2.CC Trans-BB.RE collateral'!Q9,0)</f>
        <v>0</v>
      </c>
      <c r="Q17" s="907">
        <f>ROUND('[18]2.CC Trans-BB.RE collateral'!R9,0)</f>
        <v>3780</v>
      </c>
      <c r="R17" s="952">
        <f>'[18]2.CC Trans-BB.RE collateral'!S9</f>
        <v>1</v>
      </c>
      <c r="S17" s="106"/>
    </row>
    <row r="18" spans="1:19" s="315" customFormat="1" ht="25.5" customHeight="1" thickBot="1">
      <c r="A18" s="950">
        <v>3</v>
      </c>
      <c r="B18" s="953" t="s">
        <v>1317</v>
      </c>
      <c r="C18" s="907">
        <f>ROUND('[18]2.CC Trans-BB.RE collateral'!D10,0)</f>
        <v>4706</v>
      </c>
      <c r="D18" s="907">
        <f>ROUND('[18]2.CC Trans-BB.RE collateral'!E10,0)</f>
        <v>36</v>
      </c>
      <c r="E18" s="907">
        <f>ROUND('[18]2.CC Trans-BB.RE collateral'!F10,0)</f>
        <v>4004</v>
      </c>
      <c r="F18" s="905">
        <f>ROUND('[18]2.CC Trans-BB.RE collateral'!G10,0)</f>
        <v>0</v>
      </c>
      <c r="G18" s="907">
        <f>ROUND('[18]2.CC Trans-BB.RE collateral'!H10,0)</f>
        <v>360</v>
      </c>
      <c r="H18" s="905">
        <f>ROUND('[18]2.CC Trans-BB.RE collateral'!I10,0)</f>
        <v>0</v>
      </c>
      <c r="I18" s="907">
        <f>ROUND('[18]2.CC Trans-BB.RE collateral'!J10,0)</f>
        <v>73</v>
      </c>
      <c r="J18" s="907">
        <f>ROUND('[18]2.CC Trans-BB.RE collateral'!K10,0)</f>
        <v>3</v>
      </c>
      <c r="K18" s="905">
        <f>ROUND('[18]2.CC Trans-BB.RE collateral'!L10,0)</f>
        <v>0</v>
      </c>
      <c r="L18" s="905">
        <f>ROUND('[18]2.CC Trans-BB.RE collateral'!M10,0)</f>
        <v>0</v>
      </c>
      <c r="M18" s="905">
        <f>ROUND('[18]2.CC Trans-BB.RE collateral'!N10,0)</f>
        <v>0</v>
      </c>
      <c r="N18" s="905">
        <f>ROUND('[18]2.CC Trans-BB.RE collateral'!O10,0)</f>
        <v>0</v>
      </c>
      <c r="O18" s="905">
        <f>ROUND('[18]2.CC Trans-BB.RE collateral'!P10,0)</f>
        <v>0</v>
      </c>
      <c r="P18" s="905">
        <f>ROUND('[18]2.CC Trans-BB.RE collateral'!Q10,0)</f>
        <v>0</v>
      </c>
      <c r="Q18" s="907">
        <f>ROUND('[18]2.CC Trans-BB.RE collateral'!R10,0)</f>
        <v>4470</v>
      </c>
      <c r="R18" s="952">
        <f>'[18]2.CC Trans-BB.RE collateral'!S10</f>
        <v>1</v>
      </c>
      <c r="S18" s="106"/>
    </row>
    <row r="19" spans="1:19" s="315" customFormat="1" ht="42.75" thickBot="1">
      <c r="A19" s="950">
        <v>4</v>
      </c>
      <c r="B19" s="953" t="s">
        <v>1318</v>
      </c>
      <c r="C19" s="907">
        <f>ROUND('[18]2.CC Trans-BB.RE collateral'!D11,0)</f>
        <v>583</v>
      </c>
      <c r="D19" s="907">
        <f>ROUND('[18]2.CC Trans-BB.RE collateral'!E11,0)</f>
        <v>3</v>
      </c>
      <c r="E19" s="907">
        <f>ROUND('[18]2.CC Trans-BB.RE collateral'!F11,0)</f>
        <v>53</v>
      </c>
      <c r="F19" s="905">
        <f>ROUND('[18]2.CC Trans-BB.RE collateral'!G11,0)</f>
        <v>0</v>
      </c>
      <c r="G19" s="907">
        <f>ROUND('[18]2.CC Trans-BB.RE collateral'!H11,0)</f>
        <v>121</v>
      </c>
      <c r="H19" s="905">
        <f>ROUND('[18]2.CC Trans-BB.RE collateral'!I11,0)</f>
        <v>0</v>
      </c>
      <c r="I19" s="907">
        <f>ROUND('[18]2.CC Trans-BB.RE collateral'!J11,0)</f>
        <v>64</v>
      </c>
      <c r="J19" s="905">
        <f>ROUND('[18]2.CC Trans-BB.RE collateral'!K11,0)</f>
        <v>0</v>
      </c>
      <c r="K19" s="907">
        <f>ROUND('[18]2.CC Trans-BB.RE collateral'!L11,0)</f>
        <v>5</v>
      </c>
      <c r="L19" s="907">
        <f>ROUND('[18]2.CC Trans-BB.RE collateral'!M11,0)</f>
        <v>8</v>
      </c>
      <c r="M19" s="907">
        <f>ROUND('[18]2.CC Trans-BB.RE collateral'!N11,0)</f>
        <v>20</v>
      </c>
      <c r="N19" s="907">
        <f>ROUND('[18]2.CC Trans-BB.RE collateral'!O11,0)</f>
        <v>12</v>
      </c>
      <c r="O19" s="907">
        <f>ROUND('[18]2.CC Trans-BB.RE collateral'!P11,0)</f>
        <v>8</v>
      </c>
      <c r="P19" s="907">
        <f>ROUND('[18]2.CC Trans-BB.RE collateral'!Q11,0)</f>
        <v>4</v>
      </c>
      <c r="Q19" s="907">
        <f>ROUND('[18]2.CC Trans-BB.RE collateral'!R11,0)</f>
        <v>184</v>
      </c>
      <c r="R19" s="952">
        <f>'[18]2.CC Trans-BB.RE collateral'!S11</f>
        <v>1</v>
      </c>
      <c r="S19" s="106"/>
    </row>
    <row r="20" spans="1:19" s="315" customFormat="1" ht="32.25" thickBot="1">
      <c r="A20" s="950">
        <v>5</v>
      </c>
      <c r="B20" s="953" t="s">
        <v>1314</v>
      </c>
      <c r="C20" s="907">
        <f>ROUND('[18]2.CC Trans-BB.RE collateral'!D12,0)</f>
        <v>7419</v>
      </c>
      <c r="D20" s="907">
        <f>ROUND('[18]2.CC Trans-BB.RE collateral'!E12,0)</f>
        <v>117</v>
      </c>
      <c r="E20" s="907">
        <f>ROUND('[18]2.CC Trans-BB.RE collateral'!F12,0)</f>
        <v>4148</v>
      </c>
      <c r="F20" s="905">
        <f>ROUND('[18]2.CC Trans-BB.RE collateral'!G12,0)</f>
        <v>0</v>
      </c>
      <c r="G20" s="907">
        <f>ROUND('[18]2.CC Trans-BB.RE collateral'!H12,0)</f>
        <v>2664</v>
      </c>
      <c r="H20" s="905">
        <f>ROUND('[18]2.CC Trans-BB.RE collateral'!I12,0)</f>
        <v>0</v>
      </c>
      <c r="I20" s="907">
        <f>ROUND('[18]2.CC Trans-BB.RE collateral'!J12,0)</f>
        <v>490</v>
      </c>
      <c r="J20" s="954"/>
      <c r="K20" s="954"/>
      <c r="L20" s="954"/>
      <c r="M20" s="954"/>
      <c r="N20" s="954"/>
      <c r="O20" s="954"/>
      <c r="P20" s="954"/>
      <c r="Q20" s="907">
        <f>ROUND('[18]2.CC Trans-BB.RE collateral'!R12,0)</f>
        <v>7419</v>
      </c>
      <c r="R20" s="952">
        <f>'[18]2.CC Trans-BB.RE collateral'!S12</f>
        <v>1</v>
      </c>
      <c r="S20" s="106"/>
    </row>
    <row r="21" spans="1:19" s="315" customFormat="1" ht="15.75" thickBot="1">
      <c r="A21" s="950">
        <v>6</v>
      </c>
      <c r="B21" s="951" t="s">
        <v>1315</v>
      </c>
      <c r="C21" s="907">
        <f>ROUND('[18]2.CC Trans-BB.RE collateral'!D13,0)</f>
        <v>2</v>
      </c>
      <c r="D21" s="905">
        <f>ROUND('[18]2.CC Trans-BB.RE collateral'!E13,0)</f>
        <v>0</v>
      </c>
      <c r="E21" s="907">
        <f>ROUND('[18]2.CC Trans-BB.RE collateral'!F13,0)</f>
        <v>2</v>
      </c>
      <c r="F21" s="905">
        <f>ROUND('[18]2.CC Trans-BB.RE collateral'!G13,0)</f>
        <v>0</v>
      </c>
      <c r="G21" s="905">
        <f>ROUND('[18]2.CC Trans-BB.RE collateral'!H13,0)</f>
        <v>0</v>
      </c>
      <c r="H21" s="905">
        <f>ROUND('[18]2.CC Trans-BB.RE collateral'!I13,0)</f>
        <v>0</v>
      </c>
      <c r="I21" s="905">
        <f>ROUND('[18]2.CC Trans-BB.RE collateral'!J13,0)</f>
        <v>0</v>
      </c>
      <c r="J21" s="905">
        <f>ROUND('[18]2.CC Trans-BB.RE collateral'!K13,0)</f>
        <v>0</v>
      </c>
      <c r="K21" s="905">
        <f>ROUND('[18]2.CC Trans-BB.RE collateral'!L13,0)</f>
        <v>0</v>
      </c>
      <c r="L21" s="905">
        <f>ROUND('[18]2.CC Trans-BB.RE collateral'!M13,0)</f>
        <v>0</v>
      </c>
      <c r="M21" s="905">
        <f>ROUND('[18]2.CC Trans-BB.RE collateral'!N13,0)</f>
        <v>0</v>
      </c>
      <c r="N21" s="905">
        <f>ROUND('[18]2.CC Trans-BB.RE collateral'!O13,0)</f>
        <v>0</v>
      </c>
      <c r="O21" s="905">
        <f>ROUND('[18]2.CC Trans-BB.RE collateral'!P13,0)</f>
        <v>0</v>
      </c>
      <c r="P21" s="905">
        <f>ROUND('[18]2.CC Trans-BB.RE collateral'!Q13,0)</f>
        <v>0</v>
      </c>
      <c r="Q21" s="907">
        <f>ROUND('[18]2.CC Trans-BB.RE collateral'!R13,0)</f>
        <v>2</v>
      </c>
      <c r="R21" s="952">
        <f>'[18]2.CC Trans-BB.RE collateral'!S13</f>
        <v>1</v>
      </c>
      <c r="S21" s="106"/>
    </row>
    <row r="22" spans="1:19" s="315" customFormat="1" ht="32.25" thickBot="1">
      <c r="A22" s="950">
        <v>7</v>
      </c>
      <c r="B22" s="953" t="s">
        <v>1316</v>
      </c>
      <c r="C22" s="907">
        <f>ROUND('[18]2.CC Trans-BB.RE collateral'!D14,0)</f>
        <v>1</v>
      </c>
      <c r="D22" s="905">
        <f>ROUND('[18]2.CC Trans-BB.RE collateral'!E14,0)</f>
        <v>0</v>
      </c>
      <c r="E22" s="907">
        <f>ROUND('[18]2.CC Trans-BB.RE collateral'!F14,0)</f>
        <v>1</v>
      </c>
      <c r="F22" s="905">
        <f>ROUND('[18]2.CC Trans-BB.RE collateral'!G14,0)</f>
        <v>0</v>
      </c>
      <c r="G22" s="905">
        <f>ROUND('[18]2.CC Trans-BB.RE collateral'!H14,0)</f>
        <v>0</v>
      </c>
      <c r="H22" s="905">
        <f>ROUND('[18]2.CC Trans-BB.RE collateral'!I14,0)</f>
        <v>0</v>
      </c>
      <c r="I22" s="905">
        <f>ROUND('[18]2.CC Trans-BB.RE collateral'!J14,0)</f>
        <v>0</v>
      </c>
      <c r="J22" s="905">
        <f>ROUND('[18]2.CC Trans-BB.RE collateral'!K14,0)</f>
        <v>0</v>
      </c>
      <c r="K22" s="905">
        <f>ROUND('[18]2.CC Trans-BB.RE collateral'!L14,0)</f>
        <v>0</v>
      </c>
      <c r="L22" s="905">
        <f>ROUND('[18]2.CC Trans-BB.RE collateral'!M14,0)</f>
        <v>0</v>
      </c>
      <c r="M22" s="905">
        <f>ROUND('[18]2.CC Trans-BB.RE collateral'!N14,0)</f>
        <v>0</v>
      </c>
      <c r="N22" s="905">
        <f>ROUND('[18]2.CC Trans-BB.RE collateral'!O14,0)</f>
        <v>0</v>
      </c>
      <c r="O22" s="905">
        <f>ROUND('[18]2.CC Trans-BB.RE collateral'!P14,0)</f>
        <v>0</v>
      </c>
      <c r="P22" s="905">
        <f>ROUND('[18]2.CC Trans-BB.RE collateral'!Q14,0)</f>
        <v>0</v>
      </c>
      <c r="Q22" s="911">
        <f>ROUND('[18]2.CC Trans-BB.RE collateral'!R14,0)</f>
        <v>1</v>
      </c>
      <c r="R22" s="952">
        <f>'[18]2.CC Trans-BB.RE collateral'!S14</f>
        <v>1</v>
      </c>
      <c r="S22" s="106"/>
    </row>
    <row r="23" spans="1:19" s="315" customFormat="1" ht="32.25" thickBot="1">
      <c r="A23" s="950">
        <v>8</v>
      </c>
      <c r="B23" s="953" t="s">
        <v>1317</v>
      </c>
      <c r="C23" s="907">
        <f>ROUND('[18]2.CC Trans-BB.RE collateral'!D15,0)</f>
        <v>1</v>
      </c>
      <c r="D23" s="905">
        <f>ROUND('[18]2.CC Trans-BB.RE collateral'!E15,0)</f>
        <v>0</v>
      </c>
      <c r="E23" s="911">
        <f>ROUND('[18]2.CC Trans-BB.RE collateral'!F15,0)</f>
        <v>1</v>
      </c>
      <c r="F23" s="905">
        <f>ROUND('[18]2.CC Trans-BB.RE collateral'!G15,0)</f>
        <v>0</v>
      </c>
      <c r="G23" s="905">
        <f>ROUND('[18]2.CC Trans-BB.RE collateral'!H15,0)</f>
        <v>0</v>
      </c>
      <c r="H23" s="905">
        <f>ROUND('[18]2.CC Trans-BB.RE collateral'!I15,0)</f>
        <v>0</v>
      </c>
      <c r="I23" s="905">
        <f>ROUND('[18]2.CC Trans-BB.RE collateral'!J15,0)</f>
        <v>0</v>
      </c>
      <c r="J23" s="905">
        <f>ROUND('[18]2.CC Trans-BB.RE collateral'!K15,0)</f>
        <v>0</v>
      </c>
      <c r="K23" s="905">
        <f>ROUND('[18]2.CC Trans-BB.RE collateral'!L15,0)</f>
        <v>0</v>
      </c>
      <c r="L23" s="905">
        <f>ROUND('[18]2.CC Trans-BB.RE collateral'!M15,0)</f>
        <v>0</v>
      </c>
      <c r="M23" s="905">
        <f>ROUND('[18]2.CC Trans-BB.RE collateral'!N15,0)</f>
        <v>0</v>
      </c>
      <c r="N23" s="905">
        <f>ROUND('[18]2.CC Trans-BB.RE collateral'!O15,0)</f>
        <v>0</v>
      </c>
      <c r="O23" s="905">
        <f>ROUND('[18]2.CC Trans-BB.RE collateral'!P15,0)</f>
        <v>0</v>
      </c>
      <c r="P23" s="905">
        <f>ROUND('[18]2.CC Trans-BB.RE collateral'!Q15,0)</f>
        <v>0</v>
      </c>
      <c r="Q23" s="911">
        <f>ROUND('[18]2.CC Trans-BB.RE collateral'!R15,0)</f>
        <v>1</v>
      </c>
      <c r="R23" s="952">
        <f>'[18]2.CC Trans-BB.RE collateral'!S15</f>
        <v>1</v>
      </c>
      <c r="S23" s="106"/>
    </row>
    <row r="24" spans="1:19" s="315" customFormat="1" ht="42.75" thickBot="1">
      <c r="A24" s="950">
        <v>9</v>
      </c>
      <c r="B24" s="953" t="s">
        <v>1318</v>
      </c>
      <c r="C24" s="905">
        <f>ROUND('[18]2.CC Trans-BB.RE collateral'!D16,0)</f>
        <v>0</v>
      </c>
      <c r="D24" s="905">
        <f>ROUND('[18]2.CC Trans-BB.RE collateral'!E16,0)</f>
        <v>0</v>
      </c>
      <c r="E24" s="905">
        <f>ROUND('[18]2.CC Trans-BB.RE collateral'!F16,0)</f>
        <v>0</v>
      </c>
      <c r="F24" s="905">
        <f>ROUND('[18]2.CC Trans-BB.RE collateral'!G16,0)</f>
        <v>0</v>
      </c>
      <c r="G24" s="905">
        <f>ROUND('[18]2.CC Trans-BB.RE collateral'!H16,0)</f>
        <v>0</v>
      </c>
      <c r="H24" s="905">
        <f>ROUND('[18]2.CC Trans-BB.RE collateral'!I16,0)</f>
        <v>0</v>
      </c>
      <c r="I24" s="905">
        <f>ROUND('[18]2.CC Trans-BB.RE collateral'!J16,0)</f>
        <v>0</v>
      </c>
      <c r="J24" s="905">
        <f>ROUND('[18]2.CC Trans-BB.RE collateral'!K16,0)</f>
        <v>0</v>
      </c>
      <c r="K24" s="905">
        <f>ROUND('[18]2.CC Trans-BB.RE collateral'!L16,0)</f>
        <v>0</v>
      </c>
      <c r="L24" s="905">
        <f>ROUND('[18]2.CC Trans-BB.RE collateral'!M16,0)</f>
        <v>0</v>
      </c>
      <c r="M24" s="905">
        <f>ROUND('[18]2.CC Trans-BB.RE collateral'!N16,0)</f>
        <v>0</v>
      </c>
      <c r="N24" s="905">
        <f>ROUND('[18]2.CC Trans-BB.RE collateral'!O16,0)</f>
        <v>0</v>
      </c>
      <c r="O24" s="905">
        <f>ROUND('[18]2.CC Trans-BB.RE collateral'!P16,0)</f>
        <v>0</v>
      </c>
      <c r="P24" s="905">
        <f>ROUND('[18]2.CC Trans-BB.RE collateral'!Q16,0)</f>
        <v>0</v>
      </c>
      <c r="Q24" s="905">
        <f>ROUND('[18]2.CC Trans-BB.RE collateral'!R16,0)</f>
        <v>0</v>
      </c>
      <c r="R24" s="905">
        <f>'[18]2.CC Trans-BB.RE collateral'!S16</f>
        <v>0</v>
      </c>
      <c r="S24" s="106"/>
    </row>
    <row r="25" spans="1:19" s="315" customFormat="1" ht="32.25" thickBot="1">
      <c r="A25" s="950">
        <v>10</v>
      </c>
      <c r="B25" s="953" t="s">
        <v>1314</v>
      </c>
      <c r="C25" s="907">
        <f>ROUND('[18]2.CC Trans-BB.RE collateral'!D17,0)</f>
        <v>2</v>
      </c>
      <c r="D25" s="905">
        <f>ROUND('[18]2.CC Trans-BB.RE collateral'!E17,0)</f>
        <v>0</v>
      </c>
      <c r="E25" s="907">
        <f>ROUND('[18]2.CC Trans-BB.RE collateral'!F17,0)</f>
        <v>2</v>
      </c>
      <c r="F25" s="905">
        <f>ROUND('[18]2.CC Trans-BB.RE collateral'!G17,0)</f>
        <v>0</v>
      </c>
      <c r="G25" s="905">
        <f>ROUND('[18]2.CC Trans-BB.RE collateral'!H17,0)</f>
        <v>0</v>
      </c>
      <c r="H25" s="905">
        <f>ROUND('[18]2.CC Trans-BB.RE collateral'!I17,0)</f>
        <v>0</v>
      </c>
      <c r="I25" s="905">
        <f>ROUND('[18]2.CC Trans-BB.RE collateral'!J17,0)</f>
        <v>0</v>
      </c>
      <c r="J25" s="954"/>
      <c r="K25" s="954"/>
      <c r="L25" s="954"/>
      <c r="M25" s="954"/>
      <c r="N25" s="954"/>
      <c r="O25" s="954"/>
      <c r="P25" s="954"/>
      <c r="Q25" s="907">
        <f>ROUND('[18]2.CC Trans-BB.RE collateral'!R17,0)</f>
        <v>2</v>
      </c>
      <c r="R25" s="952">
        <f>'[18]2.CC Trans-BB.RE collateral'!S17</f>
        <v>1</v>
      </c>
      <c r="S25" s="106"/>
    </row>
    <row r="26" spans="1:19" s="1061" customFormat="1" ht="15">
      <c r="A26" s="1062"/>
      <c r="B26" s="1063"/>
      <c r="C26" s="1064"/>
      <c r="D26" s="1065"/>
      <c r="E26" s="1064"/>
      <c r="F26" s="1065"/>
      <c r="G26" s="1065"/>
      <c r="H26" s="1065"/>
      <c r="I26" s="1065"/>
      <c r="J26" s="1065"/>
      <c r="K26" s="1065"/>
      <c r="L26" s="1065"/>
      <c r="M26" s="1065"/>
      <c r="N26" s="1065"/>
      <c r="O26" s="1065"/>
      <c r="P26" s="1065"/>
      <c r="Q26" s="1064"/>
      <c r="R26" s="1066"/>
      <c r="S26" s="106"/>
    </row>
    <row r="27" spans="1:19" s="1061" customFormat="1" ht="21.75" customHeight="1">
      <c r="A27" s="1068">
        <v>1</v>
      </c>
      <c r="B27" s="1343" t="s">
        <v>1549</v>
      </c>
      <c r="C27" s="1343"/>
      <c r="D27" s="1343"/>
      <c r="E27" s="1343"/>
      <c r="F27" s="1343"/>
      <c r="G27" s="1343"/>
      <c r="H27" s="1343"/>
      <c r="I27" s="1343"/>
      <c r="J27" s="1343"/>
      <c r="K27" s="1343"/>
      <c r="L27" s="1343"/>
      <c r="M27" s="1343"/>
      <c r="N27" s="1343"/>
      <c r="O27" s="1343"/>
      <c r="P27" s="1343"/>
      <c r="Q27" s="1343"/>
      <c r="R27" s="1343"/>
      <c r="S27" s="106"/>
    </row>
    <row r="28" spans="1:19" s="1061" customFormat="1" ht="15">
      <c r="A28" s="1062">
        <v>2</v>
      </c>
      <c r="B28" s="1343" t="s">
        <v>1500</v>
      </c>
      <c r="C28" s="1343"/>
      <c r="D28" s="1343"/>
      <c r="E28" s="1343"/>
      <c r="F28" s="1343"/>
      <c r="G28" s="1343"/>
      <c r="H28" s="1343"/>
      <c r="I28" s="1343"/>
      <c r="J28" s="1343"/>
      <c r="K28" s="1343"/>
      <c r="L28" s="1343"/>
      <c r="M28" s="1343"/>
      <c r="N28" s="1343"/>
      <c r="O28" s="1343"/>
      <c r="P28" s="1343"/>
      <c r="Q28" s="1343"/>
      <c r="R28" s="1343"/>
      <c r="S28" s="106"/>
    </row>
    <row r="29" spans="1:19" s="1061" customFormat="1" ht="15">
      <c r="A29" s="1062">
        <v>3</v>
      </c>
      <c r="B29" s="1343" t="s">
        <v>1548</v>
      </c>
      <c r="C29" s="1343"/>
      <c r="D29" s="1343"/>
      <c r="E29" s="1343"/>
      <c r="F29" s="1343"/>
      <c r="G29" s="1343"/>
      <c r="H29" s="1343"/>
      <c r="I29" s="1343"/>
      <c r="J29" s="1343"/>
      <c r="K29" s="1343"/>
      <c r="L29" s="1343"/>
      <c r="M29" s="1343"/>
      <c r="N29" s="1343"/>
      <c r="O29" s="1343"/>
      <c r="P29" s="1343"/>
      <c r="Q29" s="1343"/>
      <c r="R29" s="1343"/>
      <c r="S29" s="106"/>
    </row>
    <row r="30" spans="1:19" s="106" customFormat="1" ht="14.25" customHeight="1">
      <c r="A30" s="1062">
        <v>4</v>
      </c>
      <c r="B30" s="1343" t="s">
        <v>1550</v>
      </c>
      <c r="C30" s="1343"/>
      <c r="D30" s="1343"/>
      <c r="E30" s="1343"/>
      <c r="F30" s="1343"/>
      <c r="G30" s="1343"/>
      <c r="H30" s="1343"/>
      <c r="I30" s="1343"/>
      <c r="J30" s="1343"/>
      <c r="K30" s="1343"/>
      <c r="L30" s="1343"/>
      <c r="M30" s="1343"/>
      <c r="N30" s="1343"/>
      <c r="O30" s="1343"/>
      <c r="P30" s="1343"/>
      <c r="Q30" s="1343"/>
      <c r="R30" s="1343"/>
    </row>
    <row r="31" spans="1:19" s="315" customFormat="1" ht="15">
      <c r="A31" s="1062">
        <v>5</v>
      </c>
      <c r="B31" s="106" t="s">
        <v>1551</v>
      </c>
      <c r="C31" s="106"/>
      <c r="D31" s="106"/>
      <c r="E31" s="106"/>
      <c r="F31" s="106"/>
      <c r="G31" s="106"/>
      <c r="H31" s="106"/>
      <c r="I31" s="106"/>
      <c r="J31" s="106"/>
      <c r="K31" s="106"/>
      <c r="L31" s="106"/>
      <c r="M31" s="106"/>
      <c r="N31" s="106"/>
      <c r="O31" s="106"/>
      <c r="P31" s="106"/>
      <c r="Q31" s="106"/>
      <c r="R31" s="106"/>
      <c r="S31" s="106"/>
    </row>
    <row r="32" spans="1:19" s="1061" customFormat="1" ht="15">
      <c r="A32" s="1062">
        <v>6</v>
      </c>
      <c r="B32" s="106" t="s">
        <v>1499</v>
      </c>
      <c r="C32" s="106"/>
      <c r="D32" s="106"/>
      <c r="E32" s="106"/>
      <c r="F32" s="106"/>
      <c r="G32" s="106"/>
      <c r="H32" s="106"/>
      <c r="I32" s="106"/>
      <c r="J32" s="106"/>
      <c r="K32" s="106"/>
      <c r="L32" s="106"/>
      <c r="M32" s="106"/>
      <c r="N32" s="106"/>
      <c r="O32" s="106"/>
      <c r="P32" s="106"/>
      <c r="Q32" s="106"/>
      <c r="R32" s="106"/>
      <c r="S32" s="106"/>
    </row>
    <row r="33" spans="1:19" s="315" customFormat="1" ht="15.75" thickBot="1">
      <c r="A33" s="106"/>
      <c r="B33" s="106"/>
      <c r="C33" s="106"/>
      <c r="D33" s="106"/>
      <c r="E33" s="106"/>
      <c r="F33" s="106"/>
      <c r="G33" s="106"/>
      <c r="H33" s="106"/>
      <c r="I33" s="106"/>
      <c r="J33" s="106"/>
      <c r="K33" s="106"/>
      <c r="L33" s="106"/>
      <c r="M33" s="106"/>
      <c r="N33" s="106"/>
      <c r="O33" s="106"/>
      <c r="P33" s="106"/>
      <c r="Q33" s="106"/>
      <c r="R33" s="106"/>
      <c r="S33" s="106"/>
    </row>
    <row r="34" spans="1:19" s="315" customFormat="1" ht="15.75" thickBot="1">
      <c r="A34" s="1344">
        <v>44926</v>
      </c>
      <c r="B34" s="1344"/>
      <c r="C34" s="891" t="s">
        <v>3</v>
      </c>
      <c r="D34" s="891" t="s">
        <v>4</v>
      </c>
      <c r="E34" s="891" t="s">
        <v>5</v>
      </c>
      <c r="F34" s="891" t="s">
        <v>130</v>
      </c>
      <c r="G34" s="891" t="s">
        <v>127</v>
      </c>
      <c r="H34" s="891" t="s">
        <v>128</v>
      </c>
      <c r="I34" s="891" t="s">
        <v>129</v>
      </c>
      <c r="J34" s="891" t="s">
        <v>421</v>
      </c>
      <c r="K34" s="891" t="s">
        <v>731</v>
      </c>
      <c r="L34" s="891" t="s">
        <v>732</v>
      </c>
      <c r="M34" s="891" t="s">
        <v>733</v>
      </c>
      <c r="N34" s="891" t="s">
        <v>734</v>
      </c>
      <c r="O34" s="891" t="s">
        <v>735</v>
      </c>
      <c r="P34" s="891" t="s">
        <v>736</v>
      </c>
      <c r="Q34" s="891" t="s">
        <v>737</v>
      </c>
      <c r="R34" s="891" t="s">
        <v>738</v>
      </c>
      <c r="S34" s="106"/>
    </row>
    <row r="35" spans="1:19" s="315" customFormat="1" ht="18.75" customHeight="1" thickBot="1">
      <c r="A35" s="1344"/>
      <c r="B35" s="1344"/>
      <c r="C35" s="1345" t="s">
        <v>1296</v>
      </c>
      <c r="D35" s="1322"/>
      <c r="E35" s="1322"/>
      <c r="F35" s="1322"/>
      <c r="G35" s="1322"/>
      <c r="H35" s="1322"/>
      <c r="I35" s="1322"/>
      <c r="J35" s="1322"/>
      <c r="K35" s="1322"/>
      <c r="L35" s="1322"/>
      <c r="M35" s="1322"/>
      <c r="N35" s="1322"/>
      <c r="O35" s="1322"/>
      <c r="P35" s="1322"/>
      <c r="Q35" s="1322"/>
      <c r="R35" s="1322"/>
      <c r="S35" s="106"/>
    </row>
    <row r="36" spans="1:19" s="315" customFormat="1" ht="26.25" customHeight="1" thickBot="1">
      <c r="A36" s="1344"/>
      <c r="B36" s="1344"/>
      <c r="C36" s="945"/>
      <c r="D36" s="1322" t="s">
        <v>1532</v>
      </c>
      <c r="E36" s="1322"/>
      <c r="F36" s="1322"/>
      <c r="G36" s="1322"/>
      <c r="H36" s="1322"/>
      <c r="I36" s="1322"/>
      <c r="J36" s="1322" t="s">
        <v>1297</v>
      </c>
      <c r="K36" s="1322"/>
      <c r="L36" s="1322"/>
      <c r="M36" s="1322"/>
      <c r="N36" s="1322"/>
      <c r="O36" s="1322"/>
      <c r="P36" s="1322"/>
      <c r="Q36" s="1345" t="s">
        <v>1298</v>
      </c>
      <c r="R36" s="1322"/>
      <c r="S36" s="106"/>
    </row>
    <row r="37" spans="1:19" s="315" customFormat="1" ht="96" customHeight="1" thickBot="1">
      <c r="A37" s="1344"/>
      <c r="B37" s="1344"/>
      <c r="C37" s="946"/>
      <c r="D37" s="898" t="s">
        <v>1299</v>
      </c>
      <c r="E37" s="898" t="s">
        <v>1300</v>
      </c>
      <c r="F37" s="898" t="s">
        <v>1301</v>
      </c>
      <c r="G37" s="898" t="s">
        <v>1302</v>
      </c>
      <c r="H37" s="898" t="s">
        <v>1303</v>
      </c>
      <c r="I37" s="898" t="s">
        <v>1304</v>
      </c>
      <c r="J37" s="898" t="s">
        <v>1305</v>
      </c>
      <c r="K37" s="898" t="s">
        <v>1306</v>
      </c>
      <c r="L37" s="898" t="s">
        <v>1307</v>
      </c>
      <c r="M37" s="898" t="s">
        <v>1308</v>
      </c>
      <c r="N37" s="898" t="s">
        <v>1309</v>
      </c>
      <c r="O37" s="898" t="s">
        <v>1310</v>
      </c>
      <c r="P37" s="898" t="s">
        <v>1311</v>
      </c>
      <c r="Q37" s="947"/>
      <c r="R37" s="948" t="s">
        <v>1312</v>
      </c>
      <c r="S37" s="106"/>
    </row>
    <row r="38" spans="1:19" s="315" customFormat="1" ht="15.75" customHeight="1" thickBot="1">
      <c r="A38" s="1344"/>
      <c r="B38" s="1344"/>
      <c r="C38" s="949" t="s">
        <v>36</v>
      </c>
      <c r="D38" s="949" t="s">
        <v>36</v>
      </c>
      <c r="E38" s="949" t="s">
        <v>36</v>
      </c>
      <c r="F38" s="949" t="s">
        <v>36</v>
      </c>
      <c r="G38" s="949" t="s">
        <v>36</v>
      </c>
      <c r="H38" s="949" t="s">
        <v>36</v>
      </c>
      <c r="I38" s="949" t="s">
        <v>36</v>
      </c>
      <c r="J38" s="949" t="s">
        <v>36</v>
      </c>
      <c r="K38" s="949" t="s">
        <v>36</v>
      </c>
      <c r="L38" s="949" t="s">
        <v>36</v>
      </c>
      <c r="M38" s="949" t="s">
        <v>36</v>
      </c>
      <c r="N38" s="949" t="s">
        <v>36</v>
      </c>
      <c r="O38" s="949" t="s">
        <v>36</v>
      </c>
      <c r="P38" s="949" t="s">
        <v>36</v>
      </c>
      <c r="Q38" s="949" t="s">
        <v>36</v>
      </c>
      <c r="R38" s="949" t="s">
        <v>976</v>
      </c>
      <c r="S38" s="106"/>
    </row>
    <row r="39" spans="1:19" s="315" customFormat="1" ht="15.75" thickBot="1">
      <c r="A39" s="950">
        <v>1</v>
      </c>
      <c r="B39" s="951" t="s">
        <v>1313</v>
      </c>
      <c r="C39" s="907">
        <v>10863</v>
      </c>
      <c r="D39" s="907">
        <v>81</v>
      </c>
      <c r="E39" s="907">
        <v>4216</v>
      </c>
      <c r="F39" s="905">
        <v>0</v>
      </c>
      <c r="G39" s="907">
        <v>2608</v>
      </c>
      <c r="H39" s="905">
        <v>0</v>
      </c>
      <c r="I39" s="907">
        <v>621</v>
      </c>
      <c r="J39" s="905">
        <v>0</v>
      </c>
      <c r="K39" s="907">
        <v>1</v>
      </c>
      <c r="L39" s="907">
        <v>4</v>
      </c>
      <c r="M39" s="907">
        <v>12</v>
      </c>
      <c r="N39" s="907">
        <v>8</v>
      </c>
      <c r="O39" s="907">
        <v>9</v>
      </c>
      <c r="P39" s="907">
        <v>2</v>
      </c>
      <c r="Q39" s="907">
        <v>7491</v>
      </c>
      <c r="R39" s="952">
        <v>1</v>
      </c>
      <c r="S39" s="106"/>
    </row>
    <row r="40" spans="1:19" s="315" customFormat="1" ht="32.25" thickBot="1">
      <c r="A40" s="950">
        <v>2</v>
      </c>
      <c r="B40" s="953" t="s">
        <v>1316</v>
      </c>
      <c r="C40" s="907">
        <v>5007</v>
      </c>
      <c r="D40" s="907">
        <v>81</v>
      </c>
      <c r="E40" s="907">
        <v>678</v>
      </c>
      <c r="F40" s="905">
        <v>0</v>
      </c>
      <c r="G40" s="907">
        <v>2499</v>
      </c>
      <c r="H40" s="905">
        <v>0</v>
      </c>
      <c r="I40" s="907">
        <v>499</v>
      </c>
      <c r="J40" s="905">
        <v>0</v>
      </c>
      <c r="K40" s="905">
        <v>0</v>
      </c>
      <c r="L40" s="905">
        <v>0</v>
      </c>
      <c r="M40" s="905">
        <v>0</v>
      </c>
      <c r="N40" s="905">
        <v>0</v>
      </c>
      <c r="O40" s="905">
        <v>0</v>
      </c>
      <c r="P40" s="905">
        <v>0</v>
      </c>
      <c r="Q40" s="907">
        <v>3758</v>
      </c>
      <c r="R40" s="952">
        <v>1</v>
      </c>
      <c r="S40" s="106"/>
    </row>
    <row r="41" spans="1:19" s="315" customFormat="1" ht="32.25" thickBot="1">
      <c r="A41" s="950">
        <v>3</v>
      </c>
      <c r="B41" s="953" t="s">
        <v>1317</v>
      </c>
      <c r="C41" s="907">
        <v>4769</v>
      </c>
      <c r="D41" s="907">
        <v>16</v>
      </c>
      <c r="E41" s="907">
        <v>4038</v>
      </c>
      <c r="F41" s="905">
        <v>0</v>
      </c>
      <c r="G41" s="907">
        <v>370</v>
      </c>
      <c r="H41" s="905">
        <v>0</v>
      </c>
      <c r="I41" s="907">
        <v>98</v>
      </c>
      <c r="J41" s="905">
        <v>0</v>
      </c>
      <c r="K41" s="905">
        <v>0</v>
      </c>
      <c r="L41" s="905">
        <v>0</v>
      </c>
      <c r="M41" s="905">
        <v>0</v>
      </c>
      <c r="N41" s="905">
        <v>0</v>
      </c>
      <c r="O41" s="905">
        <v>0</v>
      </c>
      <c r="P41" s="905">
        <v>0</v>
      </c>
      <c r="Q41" s="907">
        <v>4522</v>
      </c>
      <c r="R41" s="952">
        <v>1</v>
      </c>
      <c r="S41" s="106"/>
    </row>
    <row r="42" spans="1:19" s="315" customFormat="1" ht="42.75" thickBot="1">
      <c r="A42" s="950">
        <v>4</v>
      </c>
      <c r="B42" s="953" t="s">
        <v>1318</v>
      </c>
      <c r="C42" s="907">
        <v>732</v>
      </c>
      <c r="D42" s="905">
        <v>0</v>
      </c>
      <c r="E42" s="907">
        <v>59</v>
      </c>
      <c r="F42" s="905">
        <v>0</v>
      </c>
      <c r="G42" s="907">
        <v>109</v>
      </c>
      <c r="H42" s="905">
        <v>0</v>
      </c>
      <c r="I42" s="907">
        <v>122</v>
      </c>
      <c r="J42" s="905">
        <v>0</v>
      </c>
      <c r="K42" s="907">
        <v>1</v>
      </c>
      <c r="L42" s="907">
        <v>4</v>
      </c>
      <c r="M42" s="907">
        <v>12</v>
      </c>
      <c r="N42" s="907">
        <v>8</v>
      </c>
      <c r="O42" s="907">
        <v>9</v>
      </c>
      <c r="P42" s="907">
        <v>2</v>
      </c>
      <c r="Q42" s="907">
        <v>254</v>
      </c>
      <c r="R42" s="952">
        <v>0.99851548219369124</v>
      </c>
      <c r="S42" s="106"/>
    </row>
    <row r="43" spans="1:19" s="315" customFormat="1" ht="32.25" thickBot="1">
      <c r="A43" s="950">
        <v>5</v>
      </c>
      <c r="B43" s="953" t="s">
        <v>1314</v>
      </c>
      <c r="C43" s="907">
        <v>7491</v>
      </c>
      <c r="D43" s="907">
        <v>81</v>
      </c>
      <c r="E43" s="907">
        <v>4206</v>
      </c>
      <c r="F43" s="905">
        <v>0</v>
      </c>
      <c r="G43" s="907">
        <v>2583</v>
      </c>
      <c r="H43" s="905">
        <v>0</v>
      </c>
      <c r="I43" s="907">
        <v>621</v>
      </c>
      <c r="J43" s="954"/>
      <c r="K43" s="954"/>
      <c r="L43" s="954"/>
      <c r="M43" s="954"/>
      <c r="N43" s="954"/>
      <c r="O43" s="954"/>
      <c r="P43" s="954"/>
      <c r="Q43" s="907">
        <v>7491</v>
      </c>
      <c r="R43" s="952">
        <v>1</v>
      </c>
      <c r="S43" s="106"/>
    </row>
    <row r="44" spans="1:19" s="315" customFormat="1" ht="15.75" thickBot="1">
      <c r="A44" s="950">
        <v>6</v>
      </c>
      <c r="B44" s="951" t="s">
        <v>1315</v>
      </c>
      <c r="C44" s="907">
        <v>2</v>
      </c>
      <c r="D44" s="905">
        <v>0</v>
      </c>
      <c r="E44" s="907">
        <v>2</v>
      </c>
      <c r="F44" s="905">
        <v>0</v>
      </c>
      <c r="G44" s="905">
        <v>0</v>
      </c>
      <c r="H44" s="905">
        <v>0</v>
      </c>
      <c r="I44" s="905">
        <v>0</v>
      </c>
      <c r="J44" s="905">
        <v>0</v>
      </c>
      <c r="K44" s="905">
        <v>0</v>
      </c>
      <c r="L44" s="905">
        <v>0</v>
      </c>
      <c r="M44" s="905">
        <v>0</v>
      </c>
      <c r="N44" s="905">
        <v>0</v>
      </c>
      <c r="O44" s="905">
        <v>0</v>
      </c>
      <c r="P44" s="905">
        <v>0</v>
      </c>
      <c r="Q44" s="907">
        <v>2</v>
      </c>
      <c r="R44" s="952">
        <v>1</v>
      </c>
      <c r="S44" s="106"/>
    </row>
    <row r="45" spans="1:19" s="315" customFormat="1" ht="32.25" thickBot="1">
      <c r="A45" s="950">
        <v>7</v>
      </c>
      <c r="B45" s="953" t="s">
        <v>1316</v>
      </c>
      <c r="C45" s="907">
        <v>1</v>
      </c>
      <c r="D45" s="905">
        <v>0</v>
      </c>
      <c r="E45" s="905">
        <v>0</v>
      </c>
      <c r="F45" s="905">
        <v>0</v>
      </c>
      <c r="G45" s="905">
        <v>0</v>
      </c>
      <c r="H45" s="905">
        <v>0</v>
      </c>
      <c r="I45" s="905">
        <v>0</v>
      </c>
      <c r="J45" s="905">
        <v>0</v>
      </c>
      <c r="K45" s="905">
        <v>0</v>
      </c>
      <c r="L45" s="905">
        <v>0</v>
      </c>
      <c r="M45" s="905">
        <v>0</v>
      </c>
      <c r="N45" s="905">
        <v>0</v>
      </c>
      <c r="O45" s="905">
        <v>0</v>
      </c>
      <c r="P45" s="905">
        <v>0</v>
      </c>
      <c r="Q45" s="905">
        <v>0</v>
      </c>
      <c r="R45" s="952">
        <v>1</v>
      </c>
      <c r="S45" s="106"/>
    </row>
    <row r="46" spans="1:19" s="315" customFormat="1" ht="32.25" thickBot="1">
      <c r="A46" s="950">
        <v>8</v>
      </c>
      <c r="B46" s="953" t="s">
        <v>1317</v>
      </c>
      <c r="C46" s="907">
        <v>1</v>
      </c>
      <c r="D46" s="905">
        <v>0</v>
      </c>
      <c r="E46" s="911">
        <v>1</v>
      </c>
      <c r="F46" s="905">
        <v>0</v>
      </c>
      <c r="G46" s="905">
        <v>0</v>
      </c>
      <c r="H46" s="905">
        <v>0</v>
      </c>
      <c r="I46" s="905">
        <v>0</v>
      </c>
      <c r="J46" s="905">
        <v>0</v>
      </c>
      <c r="K46" s="905">
        <v>0</v>
      </c>
      <c r="L46" s="905">
        <v>0</v>
      </c>
      <c r="M46" s="905">
        <v>0</v>
      </c>
      <c r="N46" s="905">
        <v>0</v>
      </c>
      <c r="O46" s="905">
        <v>0</v>
      </c>
      <c r="P46" s="905">
        <v>0</v>
      </c>
      <c r="Q46" s="911">
        <v>1</v>
      </c>
      <c r="R46" s="952">
        <v>1</v>
      </c>
      <c r="S46" s="106"/>
    </row>
    <row r="47" spans="1:19" s="315" customFormat="1" ht="42.75" thickBot="1">
      <c r="A47" s="950">
        <v>9</v>
      </c>
      <c r="B47" s="953" t="s">
        <v>1318</v>
      </c>
      <c r="C47" s="905">
        <v>0</v>
      </c>
      <c r="D47" s="905">
        <v>0</v>
      </c>
      <c r="E47" s="905">
        <v>0</v>
      </c>
      <c r="F47" s="905">
        <v>0</v>
      </c>
      <c r="G47" s="905">
        <v>0</v>
      </c>
      <c r="H47" s="905">
        <v>0</v>
      </c>
      <c r="I47" s="905">
        <v>0</v>
      </c>
      <c r="J47" s="905">
        <v>0</v>
      </c>
      <c r="K47" s="905">
        <v>0</v>
      </c>
      <c r="L47" s="905">
        <v>0</v>
      </c>
      <c r="M47" s="905">
        <v>0</v>
      </c>
      <c r="N47" s="905">
        <v>0</v>
      </c>
      <c r="O47" s="905">
        <v>0</v>
      </c>
      <c r="P47" s="905">
        <v>0</v>
      </c>
      <c r="Q47" s="905">
        <v>0</v>
      </c>
      <c r="R47" s="905">
        <v>0</v>
      </c>
      <c r="S47" s="106"/>
    </row>
    <row r="48" spans="1:19" s="315" customFormat="1" ht="32.25" thickBot="1">
      <c r="A48" s="950">
        <v>10</v>
      </c>
      <c r="B48" s="953" t="s">
        <v>1314</v>
      </c>
      <c r="C48" s="907">
        <v>1</v>
      </c>
      <c r="D48" s="905">
        <v>0</v>
      </c>
      <c r="E48" s="907">
        <v>2</v>
      </c>
      <c r="F48" s="905">
        <v>0</v>
      </c>
      <c r="G48" s="905">
        <v>0</v>
      </c>
      <c r="H48" s="905">
        <v>0</v>
      </c>
      <c r="I48" s="905">
        <v>0</v>
      </c>
      <c r="J48" s="954"/>
      <c r="K48" s="954"/>
      <c r="L48" s="954"/>
      <c r="M48" s="954"/>
      <c r="N48" s="954"/>
      <c r="O48" s="954"/>
      <c r="P48" s="954"/>
      <c r="Q48" s="907">
        <v>2</v>
      </c>
      <c r="R48" s="952">
        <v>1</v>
      </c>
      <c r="S48" s="106"/>
    </row>
    <row r="49" spans="1:19" s="106" customFormat="1" ht="10.5"/>
    <row r="50" spans="1:19" s="106" customFormat="1" ht="21.75" customHeight="1">
      <c r="A50" s="1067">
        <v>1</v>
      </c>
      <c r="B50" s="1346" t="s">
        <v>1396</v>
      </c>
      <c r="C50" s="1346"/>
      <c r="D50" s="1346"/>
      <c r="E50" s="1346"/>
      <c r="F50" s="1346"/>
      <c r="G50" s="1346"/>
      <c r="H50" s="1346"/>
      <c r="I50" s="1346"/>
      <c r="J50" s="1346"/>
      <c r="K50" s="1346"/>
      <c r="L50" s="1346"/>
      <c r="M50" s="1346"/>
      <c r="N50" s="1346"/>
      <c r="O50" s="1346"/>
      <c r="P50" s="1346"/>
      <c r="Q50" s="1346"/>
      <c r="R50" s="1346"/>
    </row>
    <row r="51" spans="1:19" s="106" customFormat="1" ht="10.5">
      <c r="A51" s="1067">
        <v>2</v>
      </c>
      <c r="B51" s="106" t="s">
        <v>1397</v>
      </c>
    </row>
    <row r="52" spans="1:19" s="106" customFormat="1" ht="10.5">
      <c r="A52" s="1067">
        <v>3</v>
      </c>
      <c r="B52" s="106" t="s">
        <v>1398</v>
      </c>
    </row>
    <row r="53" spans="1:19" s="315" customFormat="1" ht="15">
      <c r="A53" s="338"/>
      <c r="B53" s="339"/>
      <c r="C53" s="328"/>
      <c r="D53" s="328"/>
      <c r="E53" s="328"/>
      <c r="F53" s="328"/>
      <c r="G53" s="328"/>
      <c r="H53" s="328"/>
      <c r="I53" s="328"/>
      <c r="J53" s="328"/>
      <c r="K53" s="328"/>
      <c r="L53" s="328"/>
      <c r="M53" s="328"/>
      <c r="N53" s="328"/>
      <c r="O53" s="328"/>
      <c r="P53" s="328"/>
      <c r="Q53" s="328"/>
      <c r="R53" s="106"/>
      <c r="S53" s="106"/>
    </row>
    <row r="54" spans="1:19" s="222" customFormat="1" ht="24" customHeight="1">
      <c r="A54" s="178"/>
      <c r="B54" s="178"/>
      <c r="C54" s="178"/>
      <c r="D54" s="178"/>
      <c r="E54" s="178"/>
      <c r="F54" s="178"/>
      <c r="G54" s="178"/>
      <c r="H54" s="178"/>
      <c r="I54" s="178"/>
      <c r="J54" s="178"/>
      <c r="K54" s="178"/>
      <c r="L54" s="178"/>
      <c r="M54" s="178"/>
      <c r="N54" s="178"/>
      <c r="O54" s="178"/>
      <c r="P54" s="178"/>
      <c r="Q54" s="178"/>
      <c r="R54" s="178"/>
    </row>
  </sheetData>
  <sheetProtection algorithmName="SHA-512" hashValue="Ym6GRyY8GsunmTHuiTmQjH9m5m9+M0HSieSzMl6zJncV3zVR0dJf5HZThbQdmsJMoIxrkNQ0f/4SY9MTnNKq1w==" saltValue="5qXyqbacGCZ7cCfVKu9v+Q==" spinCount="100000" sheet="1" objects="1" scenarios="1" selectLockedCells="1"/>
  <mergeCells count="18">
    <mergeCell ref="B50:R50"/>
    <mergeCell ref="C35:R35"/>
    <mergeCell ref="D36:I36"/>
    <mergeCell ref="J36:P36"/>
    <mergeCell ref="Q36:R36"/>
    <mergeCell ref="A34:B38"/>
    <mergeCell ref="B29:R29"/>
    <mergeCell ref="B30:R30"/>
    <mergeCell ref="A3:R3"/>
    <mergeCell ref="A5:R5"/>
    <mergeCell ref="A7:R7"/>
    <mergeCell ref="A11:B15"/>
    <mergeCell ref="C12:R12"/>
    <mergeCell ref="D13:I13"/>
    <mergeCell ref="J13:P13"/>
    <mergeCell ref="Q13:R13"/>
    <mergeCell ref="B27:R27"/>
    <mergeCell ref="B28:R28"/>
  </mergeCells>
  <pageMargins left="0.70866141732283472" right="0.70866141732283472" top="0.74803149606299213" bottom="0.74803149606299213" header="0.31496062992125984" footer="0.31496062992125984"/>
  <pageSetup paperSize="9" scale="56" orientation="landscape" r:id="rId1"/>
  <rowBreaks count="1" manualBreakCount="1">
    <brk id="32" max="17"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A6938-698B-4C5F-AB58-1179DA9100D5}">
  <sheetPr codeName="Sheet43"/>
  <dimension ref="A1:XFC56"/>
  <sheetViews>
    <sheetView topLeftCell="A31" zoomScaleNormal="100" workbookViewId="0">
      <selection activeCell="A56" sqref="A56:XFD56"/>
    </sheetView>
  </sheetViews>
  <sheetFormatPr defaultColWidth="0" defaultRowHeight="0" customHeight="1" zeroHeight="1"/>
  <cols>
    <col min="1" max="1" width="6" style="18" customWidth="1"/>
    <col min="2" max="2" width="27.140625" style="18" customWidth="1"/>
    <col min="3" max="4" width="12.7109375" style="18" customWidth="1"/>
    <col min="5" max="5" width="10.42578125" style="18" customWidth="1"/>
    <col min="6" max="6" width="11.5703125" style="18" customWidth="1"/>
    <col min="7" max="16" width="12.7109375" style="18" customWidth="1"/>
    <col min="17" max="17" width="3.42578125" style="20" customWidth="1"/>
    <col min="18" max="16383" width="9.140625" style="20" hidden="1"/>
    <col min="16384" max="16384" width="1.140625" style="20" hidden="1"/>
  </cols>
  <sheetData>
    <row r="1" spans="1:17" s="21" customFormat="1" ht="15">
      <c r="A1" s="19" t="s">
        <v>1203</v>
      </c>
      <c r="B1" s="19"/>
      <c r="C1" s="19"/>
      <c r="D1" s="31"/>
      <c r="E1" s="19"/>
      <c r="F1" s="31"/>
      <c r="G1" s="19"/>
      <c r="H1" s="19"/>
      <c r="I1" s="19"/>
      <c r="J1" s="31"/>
      <c r="K1" s="19"/>
      <c r="L1" s="19"/>
      <c r="M1" s="19"/>
      <c r="N1" s="31"/>
      <c r="O1" s="19"/>
      <c r="P1" s="31" t="s">
        <v>899</v>
      </c>
      <c r="Q1" s="31"/>
    </row>
    <row r="2" spans="1:17" s="21" customFormat="1" ht="15">
      <c r="A2" s="1284"/>
      <c r="B2" s="1284"/>
      <c r="C2" s="1284"/>
      <c r="D2" s="1284"/>
      <c r="E2" s="1284"/>
      <c r="F2" s="1284"/>
      <c r="G2" s="1284"/>
      <c r="H2" s="1284"/>
      <c r="I2" s="1284"/>
      <c r="J2" s="1284"/>
      <c r="K2" s="1284"/>
      <c r="L2" s="1284"/>
      <c r="M2" s="1284"/>
      <c r="N2" s="1284"/>
      <c r="O2" s="1284"/>
      <c r="P2" s="1284"/>
      <c r="Q2" s="74"/>
    </row>
    <row r="3" spans="1:17" s="21" customFormat="1" ht="38.25" customHeight="1">
      <c r="A3" s="1284" t="s">
        <v>1399</v>
      </c>
      <c r="B3" s="1284"/>
      <c r="C3" s="1284"/>
      <c r="D3" s="1284"/>
      <c r="E3" s="1284"/>
      <c r="F3" s="1284"/>
      <c r="G3" s="1284"/>
      <c r="H3" s="1284"/>
      <c r="I3" s="1284"/>
      <c r="J3" s="1284"/>
      <c r="K3" s="1284"/>
      <c r="L3" s="1284"/>
      <c r="M3" s="1284"/>
      <c r="N3" s="1284"/>
      <c r="O3" s="1284"/>
      <c r="P3" s="1284"/>
      <c r="Q3" s="74"/>
    </row>
    <row r="4" spans="1:17" s="1070" customFormat="1" ht="15" customHeight="1">
      <c r="A4" s="1073"/>
      <c r="B4" s="1073"/>
      <c r="C4" s="1073"/>
      <c r="D4" s="1073"/>
      <c r="E4" s="1073"/>
      <c r="F4" s="1073"/>
      <c r="G4" s="1073"/>
      <c r="H4" s="1073"/>
      <c r="I4" s="1073"/>
      <c r="J4" s="1073"/>
      <c r="K4" s="1073"/>
      <c r="L4" s="1073"/>
      <c r="M4" s="1073"/>
      <c r="N4" s="1073"/>
      <c r="O4" s="1073"/>
      <c r="P4" s="1073"/>
      <c r="Q4" s="74"/>
    </row>
    <row r="5" spans="1:17" s="1070" customFormat="1" ht="15" customHeight="1">
      <c r="A5" s="1074" t="s">
        <v>1511</v>
      </c>
      <c r="B5" s="1073"/>
      <c r="C5" s="1073"/>
      <c r="D5" s="1073"/>
      <c r="E5" s="1073"/>
      <c r="F5" s="1073"/>
      <c r="G5" s="1073"/>
      <c r="H5" s="1073"/>
      <c r="I5" s="1073"/>
      <c r="J5" s="1073"/>
      <c r="K5" s="1073"/>
      <c r="L5" s="1073"/>
      <c r="M5" s="1073"/>
      <c r="N5" s="1073"/>
      <c r="O5" s="1073"/>
      <c r="P5" s="1073"/>
      <c r="Q5" s="74"/>
    </row>
    <row r="6" spans="1:17" s="21" customFormat="1" ht="15.75" thickBot="1">
      <c r="A6" s="2"/>
      <c r="B6" s="2"/>
      <c r="C6" s="2"/>
      <c r="D6" s="2"/>
      <c r="E6" s="2"/>
      <c r="F6" s="2"/>
      <c r="G6" s="2"/>
      <c r="H6" s="2"/>
      <c r="I6" s="2"/>
      <c r="J6" s="2"/>
      <c r="K6" s="2"/>
      <c r="L6" s="2"/>
      <c r="M6" s="2"/>
      <c r="N6" s="2"/>
      <c r="O6" s="2"/>
      <c r="P6" s="2"/>
      <c r="Q6" s="74"/>
    </row>
    <row r="7" spans="1:17" s="315" customFormat="1" ht="15.75" customHeight="1" thickBot="1">
      <c r="A7" s="1348">
        <v>45107</v>
      </c>
      <c r="B7" s="1349"/>
      <c r="C7" s="955" t="s">
        <v>4</v>
      </c>
      <c r="D7" s="955" t="s">
        <v>5</v>
      </c>
      <c r="E7" s="955" t="s">
        <v>130</v>
      </c>
      <c r="F7" s="955" t="s">
        <v>127</v>
      </c>
      <c r="G7" s="955" t="s">
        <v>128</v>
      </c>
      <c r="H7" s="955" t="s">
        <v>129</v>
      </c>
      <c r="I7" s="955" t="s">
        <v>421</v>
      </c>
      <c r="J7" s="955" t="s">
        <v>731</v>
      </c>
      <c r="K7" s="955" t="s">
        <v>732</v>
      </c>
      <c r="L7" s="955" t="s">
        <v>733</v>
      </c>
      <c r="M7" s="956" t="s">
        <v>734</v>
      </c>
      <c r="N7" s="956" t="s">
        <v>735</v>
      </c>
      <c r="O7" s="956" t="s">
        <v>736</v>
      </c>
      <c r="P7" s="956" t="s">
        <v>1320</v>
      </c>
      <c r="Q7" s="74"/>
    </row>
    <row r="8" spans="1:17" s="315" customFormat="1" ht="15.75" customHeight="1" thickBot="1">
      <c r="A8" s="1350"/>
      <c r="B8" s="1351"/>
      <c r="C8" s="1354" t="s">
        <v>160</v>
      </c>
      <c r="D8" s="1355"/>
      <c r="E8" s="1355"/>
      <c r="F8" s="1355"/>
      <c r="G8" s="1355"/>
      <c r="H8" s="1355"/>
      <c r="I8" s="1355"/>
      <c r="J8" s="1355"/>
      <c r="K8" s="1355"/>
      <c r="L8" s="1355"/>
      <c r="M8" s="1355"/>
      <c r="N8" s="1355"/>
      <c r="O8" s="1355"/>
      <c r="P8" s="1356"/>
      <c r="Q8" s="74"/>
    </row>
    <row r="9" spans="1:17" s="315" customFormat="1" ht="15.75" customHeight="1" thickBot="1">
      <c r="A9" s="1350"/>
      <c r="B9" s="1351"/>
      <c r="C9" s="957"/>
      <c r="D9" s="1357" t="s">
        <v>1321</v>
      </c>
      <c r="E9" s="1357"/>
      <c r="F9" s="1357"/>
      <c r="G9" s="1357"/>
      <c r="H9" s="1357"/>
      <c r="I9" s="1357"/>
      <c r="J9" s="1357"/>
      <c r="K9" s="1357"/>
      <c r="L9" s="1357"/>
      <c r="M9" s="1357"/>
      <c r="N9" s="1357"/>
      <c r="O9" s="1357"/>
      <c r="P9" s="1357"/>
      <c r="Q9" s="74"/>
    </row>
    <row r="10" spans="1:17" s="315" customFormat="1" ht="25.5" customHeight="1" thickBot="1">
      <c r="A10" s="1350"/>
      <c r="B10" s="1351"/>
      <c r="C10" s="957"/>
      <c r="D10" s="1357" t="s">
        <v>1322</v>
      </c>
      <c r="E10" s="1357"/>
      <c r="F10" s="1357"/>
      <c r="G10" s="1357"/>
      <c r="H10" s="1357"/>
      <c r="I10" s="1358" t="s">
        <v>1323</v>
      </c>
      <c r="J10" s="1358" t="s">
        <v>1324</v>
      </c>
      <c r="K10" s="1347" t="s">
        <v>1325</v>
      </c>
      <c r="L10" s="1357" t="s">
        <v>1236</v>
      </c>
      <c r="M10" s="1357" t="s">
        <v>1027</v>
      </c>
      <c r="N10" s="1359" t="s">
        <v>136</v>
      </c>
      <c r="O10" s="1359"/>
      <c r="P10" s="1359"/>
      <c r="Q10" s="74"/>
    </row>
    <row r="11" spans="1:17" s="315" customFormat="1" ht="39.75" customHeight="1" thickBot="1">
      <c r="A11" s="1350"/>
      <c r="B11" s="1351"/>
      <c r="C11" s="957"/>
      <c r="D11" s="958" t="s">
        <v>1228</v>
      </c>
      <c r="E11" s="958" t="s">
        <v>1229</v>
      </c>
      <c r="F11" s="958" t="s">
        <v>1230</v>
      </c>
      <c r="G11" s="958" t="s">
        <v>1231</v>
      </c>
      <c r="H11" s="967" t="s">
        <v>1232</v>
      </c>
      <c r="I11" s="1358"/>
      <c r="J11" s="1358"/>
      <c r="K11" s="1347"/>
      <c r="L11" s="1357"/>
      <c r="M11" s="1357"/>
      <c r="N11" s="959"/>
      <c r="O11" s="960" t="s">
        <v>1326</v>
      </c>
      <c r="P11" s="960" t="s">
        <v>1027</v>
      </c>
      <c r="Q11" s="74"/>
    </row>
    <row r="12" spans="1:17" s="315" customFormat="1" ht="15.75" customHeight="1" thickBot="1">
      <c r="A12" s="1352"/>
      <c r="B12" s="1353"/>
      <c r="C12" s="949" t="s">
        <v>36</v>
      </c>
      <c r="D12" s="949" t="s">
        <v>36</v>
      </c>
      <c r="E12" s="949" t="s">
        <v>36</v>
      </c>
      <c r="F12" s="949" t="s">
        <v>36</v>
      </c>
      <c r="G12" s="949" t="s">
        <v>36</v>
      </c>
      <c r="H12" s="949" t="s">
        <v>1240</v>
      </c>
      <c r="I12" s="949" t="s">
        <v>36</v>
      </c>
      <c r="J12" s="949" t="s">
        <v>36</v>
      </c>
      <c r="K12" s="949" t="s">
        <v>36</v>
      </c>
      <c r="L12" s="949" t="s">
        <v>36</v>
      </c>
      <c r="M12" s="949" t="s">
        <v>36</v>
      </c>
      <c r="N12" s="949" t="s">
        <v>36</v>
      </c>
      <c r="O12" s="949" t="s">
        <v>36</v>
      </c>
      <c r="P12" s="949" t="s">
        <v>36</v>
      </c>
      <c r="Q12" s="74"/>
    </row>
    <row r="13" spans="1:17" s="315" customFormat="1" ht="21.75" thickBot="1">
      <c r="A13" s="961">
        <v>1</v>
      </c>
      <c r="B13" s="962" t="s">
        <v>1242</v>
      </c>
      <c r="C13" s="963">
        <f>ROUND('[19]5.CC Physical risk'!D9,0)</f>
        <v>43</v>
      </c>
      <c r="D13" s="963">
        <f>ROUND('[19]5.CC Physical risk'!E9,0)</f>
        <v>18</v>
      </c>
      <c r="E13" s="963">
        <f>ROUND('[19]5.CC Physical risk'!F9,0)</f>
        <v>11</v>
      </c>
      <c r="F13" s="963">
        <f>ROUND('[19]5.CC Physical risk'!G9,0)</f>
        <v>4</v>
      </c>
      <c r="G13" s="963">
        <f>ROUND('[19]5.CC Physical risk'!H9,0)</f>
        <v>1</v>
      </c>
      <c r="H13" s="963">
        <f>ROUND('[19]5.CC Physical risk'!I9,0)</f>
        <v>5</v>
      </c>
      <c r="I13" s="963">
        <f>ROUND('[19]5.CC Physical risk'!J9,0)</f>
        <v>1</v>
      </c>
      <c r="J13" s="963">
        <f>ROUND('[19]5.CC Physical risk'!K9,0)</f>
        <v>32</v>
      </c>
      <c r="K13" s="965">
        <f>ROUND('[19]5.CC Physical risk'!L9,0)</f>
        <v>0</v>
      </c>
      <c r="L13" s="964">
        <f>ROUND('[19]5.CC Physical risk'!M9,0)</f>
        <v>5</v>
      </c>
      <c r="M13" s="965">
        <f>ROUND('[19]5.CC Physical risk'!N9,0)</f>
        <v>0</v>
      </c>
      <c r="N13" s="966">
        <f>-ROUND('[19]5.CC Physical risk'!O9,0)</f>
        <v>-1</v>
      </c>
      <c r="O13" s="965">
        <f>-ROUND('[19]5.CC Physical risk'!P9,0)</f>
        <v>0</v>
      </c>
      <c r="P13" s="966">
        <f>-ROUND('[19]5.CC Physical risk'!Q9,0)</f>
        <v>-1</v>
      </c>
      <c r="Q13" s="74"/>
    </row>
    <row r="14" spans="1:17" s="315" customFormat="1" ht="14.25" customHeight="1" thickBot="1">
      <c r="A14" s="961">
        <v>2</v>
      </c>
      <c r="B14" s="962" t="s">
        <v>1243</v>
      </c>
      <c r="C14" s="963">
        <f>ROUND('[19]5.CC Physical risk'!D10,0)</f>
        <v>12</v>
      </c>
      <c r="D14" s="963">
        <f>ROUND('[19]5.CC Physical risk'!E10,0)</f>
        <v>1</v>
      </c>
      <c r="E14" s="963">
        <f>ROUND('[19]5.CC Physical risk'!F10,0)</f>
        <v>1</v>
      </c>
      <c r="F14" s="905">
        <f>ROUND('[19]5.CC Physical risk'!G10,0)</f>
        <v>0</v>
      </c>
      <c r="G14" s="905">
        <f>ROUND('[19]5.CC Physical risk'!H10,0)</f>
        <v>0</v>
      </c>
      <c r="H14" s="963">
        <f>ROUND('[19]5.CC Physical risk'!I10,0)</f>
        <v>5</v>
      </c>
      <c r="I14" s="965">
        <f>ROUND('[19]5.CC Physical risk'!J10,0)</f>
        <v>0</v>
      </c>
      <c r="J14" s="963">
        <f>ROUND('[19]5.CC Physical risk'!K10,0)</f>
        <v>3</v>
      </c>
      <c r="K14" s="965">
        <f>ROUND('[19]5.CC Physical risk'!L10,0)</f>
        <v>0</v>
      </c>
      <c r="L14" s="965">
        <f>ROUND('[19]5.CC Physical risk'!M10,0)</f>
        <v>0</v>
      </c>
      <c r="M14" s="965">
        <f>ROUND('[19]5.CC Physical risk'!N10,0)</f>
        <v>0</v>
      </c>
      <c r="N14" s="965">
        <f>-ROUND('[19]5.CC Physical risk'!O10,0)</f>
        <v>0</v>
      </c>
      <c r="O14" s="965">
        <f>-ROUND('[19]5.CC Physical risk'!P10,0)</f>
        <v>0</v>
      </c>
      <c r="P14" s="965">
        <f>-ROUND('[19]5.CC Physical risk'!Q10,0)</f>
        <v>0</v>
      </c>
      <c r="Q14" s="74"/>
    </row>
    <row r="15" spans="1:17" s="315" customFormat="1" ht="15.75" thickBot="1">
      <c r="A15" s="961">
        <v>3</v>
      </c>
      <c r="B15" s="962" t="s">
        <v>1249</v>
      </c>
      <c r="C15" s="963">
        <f>ROUND('[19]5.CC Physical risk'!D11,0)</f>
        <v>444</v>
      </c>
      <c r="D15" s="963">
        <f>ROUND('[19]5.CC Physical risk'!E11,0)</f>
        <v>83</v>
      </c>
      <c r="E15" s="963">
        <f>ROUND('[19]5.CC Physical risk'!F11,0)</f>
        <v>58</v>
      </c>
      <c r="F15" s="963">
        <f>ROUND('[19]5.CC Physical risk'!G11,0)</f>
        <v>27</v>
      </c>
      <c r="G15" s="905">
        <f>ROUND('[19]5.CC Physical risk'!H11,0)</f>
        <v>0</v>
      </c>
      <c r="H15" s="963">
        <f>ROUND('[19]5.CC Physical risk'!I11,0)</f>
        <v>5</v>
      </c>
      <c r="I15" s="963">
        <f>ROUND('[19]5.CC Physical risk'!J11,0)</f>
        <v>55</v>
      </c>
      <c r="J15" s="963">
        <f>ROUND('[19]5.CC Physical risk'!K11,0)</f>
        <v>121</v>
      </c>
      <c r="K15" s="964">
        <f>ROUND('[19]5.CC Physical risk'!L11,0)</f>
        <v>12</v>
      </c>
      <c r="L15" s="963">
        <f>ROUND('[19]5.CC Physical risk'!M11,0)</f>
        <v>12</v>
      </c>
      <c r="M15" s="963">
        <f>ROUND('[19]5.CC Physical risk'!N11,0)</f>
        <v>4</v>
      </c>
      <c r="N15" s="966">
        <f>-ROUND('[19]5.CC Physical risk'!O11,0)</f>
        <v>-3</v>
      </c>
      <c r="O15" s="966">
        <f>-ROUND('[19]5.CC Physical risk'!P11,0)</f>
        <v>-1</v>
      </c>
      <c r="P15" s="966">
        <f>-ROUND('[19]5.CC Physical risk'!Q11,0)</f>
        <v>-1</v>
      </c>
      <c r="Q15" s="74"/>
    </row>
    <row r="16" spans="1:17" s="315" customFormat="1" ht="21.75" thickBot="1">
      <c r="A16" s="961">
        <v>4</v>
      </c>
      <c r="B16" s="962" t="s">
        <v>1274</v>
      </c>
      <c r="C16" s="963">
        <f>ROUND('[19]5.CC Physical risk'!D12,0)</f>
        <v>58</v>
      </c>
      <c r="D16" s="963">
        <f>ROUND('[19]5.CC Physical risk'!E12,0)</f>
        <v>1</v>
      </c>
      <c r="E16" s="963">
        <f>ROUND('[19]5.CC Physical risk'!F12,0)</f>
        <v>3</v>
      </c>
      <c r="F16" s="963">
        <f>ROUND('[19]5.CC Physical risk'!G12,0)</f>
        <v>4</v>
      </c>
      <c r="G16" s="965">
        <f>ROUND('[19]5.CC Physical risk'!H12,0)</f>
        <v>0</v>
      </c>
      <c r="H16" s="964">
        <f>ROUND('[19]5.CC Physical risk'!I12,0)</f>
        <v>10</v>
      </c>
      <c r="I16" s="965">
        <f>ROUND('[19]5.CC Physical risk'!J12,0)</f>
        <v>0</v>
      </c>
      <c r="J16" s="963">
        <f>ROUND('[19]5.CC Physical risk'!K12,0)</f>
        <v>7</v>
      </c>
      <c r="K16" s="965">
        <f>ROUND('[19]5.CC Physical risk'!L12,0)</f>
        <v>0</v>
      </c>
      <c r="L16" s="965">
        <f>ROUND('[19]5.CC Physical risk'!M12,0)</f>
        <v>0</v>
      </c>
      <c r="M16" s="965">
        <f>ROUND('[19]5.CC Physical risk'!N12,0)</f>
        <v>0</v>
      </c>
      <c r="N16" s="965">
        <f>-ROUND('[19]5.CC Physical risk'!O12,0)</f>
        <v>0</v>
      </c>
      <c r="O16" s="965">
        <f>-ROUND('[19]5.CC Physical risk'!P12,0)</f>
        <v>0</v>
      </c>
      <c r="P16" s="965">
        <f>-ROUND('[19]5.CC Physical risk'!Q12,0)</f>
        <v>0</v>
      </c>
      <c r="Q16" s="74"/>
    </row>
    <row r="17" spans="1:17" s="315" customFormat="1" ht="32.25" thickBot="1">
      <c r="A17" s="961">
        <v>5</v>
      </c>
      <c r="B17" s="962" t="s">
        <v>1279</v>
      </c>
      <c r="C17" s="963">
        <f>ROUND('[19]5.CC Physical risk'!D13,0)</f>
        <v>5</v>
      </c>
      <c r="D17" s="963">
        <f>ROUND('[19]5.CC Physical risk'!E13,0)</f>
        <v>1</v>
      </c>
      <c r="E17" s="965">
        <f>ROUND('[19]5.CC Physical risk'!F13,0)</f>
        <v>0</v>
      </c>
      <c r="F17" s="963">
        <f>ROUND('[19]5.CC Physical risk'!G13,0)</f>
        <v>1</v>
      </c>
      <c r="G17" s="965">
        <f>ROUND('[19]5.CC Physical risk'!H13,0)</f>
        <v>0</v>
      </c>
      <c r="H17" s="964">
        <f>ROUND('[19]5.CC Physical risk'!I13,0)</f>
        <v>8</v>
      </c>
      <c r="I17" s="965">
        <f>ROUND('[19]5.CC Physical risk'!J13,0)</f>
        <v>0</v>
      </c>
      <c r="J17" s="963">
        <f>ROUND('[19]5.CC Physical risk'!K13,0)</f>
        <v>2</v>
      </c>
      <c r="K17" s="965">
        <f>ROUND('[19]5.CC Physical risk'!L13,0)</f>
        <v>0</v>
      </c>
      <c r="L17" s="965">
        <f>ROUND('[19]5.CC Physical risk'!M13,0)</f>
        <v>0</v>
      </c>
      <c r="M17" s="965">
        <f>ROUND('[19]5.CC Physical risk'!N13,0)</f>
        <v>0</v>
      </c>
      <c r="N17" s="965">
        <f>-ROUND('[19]5.CC Physical risk'!O13,0)</f>
        <v>0</v>
      </c>
      <c r="O17" s="965">
        <f>-ROUND('[19]5.CC Physical risk'!P13,0)</f>
        <v>0</v>
      </c>
      <c r="P17" s="965">
        <f>-ROUND('[19]5.CC Physical risk'!Q13,0)</f>
        <v>0</v>
      </c>
      <c r="Q17" s="74"/>
    </row>
    <row r="18" spans="1:17" s="315" customFormat="1" ht="15.75" thickBot="1">
      <c r="A18" s="961">
        <v>6</v>
      </c>
      <c r="B18" s="962" t="s">
        <v>1280</v>
      </c>
      <c r="C18" s="963">
        <f>ROUND('[19]5.CC Physical risk'!D14,0)</f>
        <v>526</v>
      </c>
      <c r="D18" s="963">
        <f>ROUND('[19]5.CC Physical risk'!E14,0)</f>
        <v>176</v>
      </c>
      <c r="E18" s="963">
        <f>ROUND('[19]5.CC Physical risk'!F14,0)</f>
        <v>169</v>
      </c>
      <c r="F18" s="963">
        <f>ROUND('[19]5.CC Physical risk'!G14,0)</f>
        <v>16</v>
      </c>
      <c r="G18" s="965">
        <f>ROUND('[19]5.CC Physical risk'!H14,0)</f>
        <v>0</v>
      </c>
      <c r="H18" s="964">
        <f>ROUND('[19]5.CC Physical risk'!I14,0)</f>
        <v>5</v>
      </c>
      <c r="I18" s="963">
        <f>ROUND('[19]5.CC Physical risk'!J14,0)</f>
        <v>109</v>
      </c>
      <c r="J18" s="963">
        <f>ROUND('[19]5.CC Physical risk'!K14,0)</f>
        <v>275</v>
      </c>
      <c r="K18" s="964">
        <f>ROUND('[19]5.CC Physical risk'!L14,0)</f>
        <v>90</v>
      </c>
      <c r="L18" s="963">
        <f>ROUND('[19]5.CC Physical risk'!M14,0)</f>
        <v>256</v>
      </c>
      <c r="M18" s="963">
        <f>ROUND('[19]5.CC Physical risk'!N14,0)</f>
        <v>3</v>
      </c>
      <c r="N18" s="966">
        <f>-ROUND('[19]5.CC Physical risk'!O14,0)</f>
        <v>-7</v>
      </c>
      <c r="O18" s="966">
        <f>-ROUND('[19]5.CC Physical risk'!P14,0)</f>
        <v>-4</v>
      </c>
      <c r="P18" s="966">
        <f>-ROUND('[19]5.CC Physical risk'!Q14,0)</f>
        <v>-2</v>
      </c>
      <c r="Q18" s="74"/>
    </row>
    <row r="19" spans="1:17" s="315" customFormat="1" ht="32.25" thickBot="1">
      <c r="A19" s="961">
        <v>7</v>
      </c>
      <c r="B19" s="962" t="s">
        <v>1284</v>
      </c>
      <c r="C19" s="963">
        <f>ROUND('[19]5.CC Physical risk'!D15,0)</f>
        <v>910</v>
      </c>
      <c r="D19" s="963">
        <f>ROUND('[19]5.CC Physical risk'!E15,0)</f>
        <v>174</v>
      </c>
      <c r="E19" s="963">
        <f>ROUND('[19]5.CC Physical risk'!F15,0)</f>
        <v>116</v>
      </c>
      <c r="F19" s="963">
        <f>ROUND('[19]5.CC Physical risk'!G15,0)</f>
        <v>32</v>
      </c>
      <c r="G19" s="965">
        <f>ROUND('[19]5.CC Physical risk'!H15,0)</f>
        <v>0</v>
      </c>
      <c r="H19" s="964">
        <f>ROUND('[19]5.CC Physical risk'!I15,0)</f>
        <v>5</v>
      </c>
      <c r="I19" s="963">
        <f>ROUND('[19]5.CC Physical risk'!J15,0)</f>
        <v>159</v>
      </c>
      <c r="J19" s="963">
        <f>ROUND('[19]5.CC Physical risk'!K15,0)</f>
        <v>222</v>
      </c>
      <c r="K19" s="964">
        <f>ROUND('[19]5.CC Physical risk'!L15,0)</f>
        <v>94</v>
      </c>
      <c r="L19" s="963">
        <f>ROUND('[19]5.CC Physical risk'!M15,0)</f>
        <v>38</v>
      </c>
      <c r="M19" s="963">
        <f>ROUND('[19]5.CC Physical risk'!N15,0)</f>
        <v>8</v>
      </c>
      <c r="N19" s="966">
        <f>-ROUND('[19]5.CC Physical risk'!O15,0)</f>
        <v>-12</v>
      </c>
      <c r="O19" s="966">
        <f>-ROUND('[19]5.CC Physical risk'!P15,0)</f>
        <v>-4</v>
      </c>
      <c r="P19" s="966">
        <f>-ROUND('[19]5.CC Physical risk'!Q15,0)</f>
        <v>-5</v>
      </c>
      <c r="Q19" s="74"/>
    </row>
    <row r="20" spans="1:17" s="315" customFormat="1" ht="15.75" thickBot="1">
      <c r="A20" s="961">
        <v>8</v>
      </c>
      <c r="B20" s="962" t="s">
        <v>1285</v>
      </c>
      <c r="C20" s="963">
        <f>ROUND('[19]5.CC Physical risk'!D16,0)</f>
        <v>322</v>
      </c>
      <c r="D20" s="963">
        <f>ROUND('[19]5.CC Physical risk'!E16,0)</f>
        <v>9</v>
      </c>
      <c r="E20" s="963">
        <f>ROUND('[19]5.CC Physical risk'!F16,0)</f>
        <v>6</v>
      </c>
      <c r="F20" s="963">
        <f>ROUND('[19]5.CC Physical risk'!G16,0)</f>
        <v>2</v>
      </c>
      <c r="G20" s="965">
        <f>ROUND('[19]5.CC Physical risk'!H16,0)</f>
        <v>0</v>
      </c>
      <c r="H20" s="964">
        <f>ROUND('[19]5.CC Physical risk'!I16,0)</f>
        <v>5</v>
      </c>
      <c r="I20" s="963">
        <f>ROUND('[19]5.CC Physical risk'!J16,0)</f>
        <v>8</v>
      </c>
      <c r="J20" s="963">
        <f>ROUND('[19]5.CC Physical risk'!K16,0)</f>
        <v>10</v>
      </c>
      <c r="K20" s="964">
        <f>ROUND('[19]5.CC Physical risk'!L16,0)</f>
        <v>5</v>
      </c>
      <c r="L20" s="963">
        <f>ROUND('[19]5.CC Physical risk'!M16,0)</f>
        <v>2</v>
      </c>
      <c r="M20" s="965">
        <f>ROUND('[19]5.CC Physical risk'!N16,0)</f>
        <v>0</v>
      </c>
      <c r="N20" s="965">
        <f>-ROUND('[19]5.CC Physical risk'!O16,0)</f>
        <v>0</v>
      </c>
      <c r="O20" s="965">
        <f>-ROUND('[19]5.CC Physical risk'!P16,0)</f>
        <v>0</v>
      </c>
      <c r="P20" s="965">
        <f>-ROUND('[19]5.CC Physical risk'!Q16,0)</f>
        <v>0</v>
      </c>
      <c r="Q20" s="74"/>
    </row>
    <row r="21" spans="1:17" s="315" customFormat="1" ht="15.75" thickBot="1">
      <c r="A21" s="961">
        <v>9</v>
      </c>
      <c r="B21" s="962" t="s">
        <v>1292</v>
      </c>
      <c r="C21" s="963">
        <f>ROUND('[19]5.CC Physical risk'!D17,0)</f>
        <v>1082</v>
      </c>
      <c r="D21" s="963">
        <f>ROUND('[19]5.CC Physical risk'!E17,0)</f>
        <v>55</v>
      </c>
      <c r="E21" s="963">
        <f>ROUND('[19]5.CC Physical risk'!F17,0)</f>
        <v>167</v>
      </c>
      <c r="F21" s="963">
        <f>ROUND('[19]5.CC Physical risk'!G17,0)</f>
        <v>126</v>
      </c>
      <c r="G21" s="965">
        <f>ROUND('[19]5.CC Physical risk'!H17,0)</f>
        <v>0</v>
      </c>
      <c r="H21" s="964">
        <f>ROUND('[19]5.CC Physical risk'!I17,0)</f>
        <v>9</v>
      </c>
      <c r="I21" s="963">
        <f>ROUND('[19]5.CC Physical risk'!J17,0)</f>
        <v>288</v>
      </c>
      <c r="J21" s="963">
        <f>ROUND('[19]5.CC Physical risk'!K17,0)</f>
        <v>101</v>
      </c>
      <c r="K21" s="964">
        <f>ROUND('[19]5.CC Physical risk'!L17,0)</f>
        <v>59</v>
      </c>
      <c r="L21" s="963">
        <f>ROUND('[19]5.CC Physical risk'!M17,0)</f>
        <v>65</v>
      </c>
      <c r="M21" s="963">
        <f>ROUND('[19]5.CC Physical risk'!N17,0)</f>
        <v>1</v>
      </c>
      <c r="N21" s="966">
        <f>-ROUND('[19]5.CC Physical risk'!O17,0)</f>
        <v>-16</v>
      </c>
      <c r="O21" s="966">
        <f>-ROUND('[19]5.CC Physical risk'!P17,0)</f>
        <v>-1</v>
      </c>
      <c r="P21" s="966">
        <f>-ROUND('[19]5.CC Physical risk'!Q17,0)</f>
        <v>-12</v>
      </c>
      <c r="Q21" s="74"/>
    </row>
    <row r="22" spans="1:17" s="315" customFormat="1" ht="21.75" thickBot="1">
      <c r="A22" s="961">
        <v>10</v>
      </c>
      <c r="B22" s="962" t="s">
        <v>1327</v>
      </c>
      <c r="C22" s="963">
        <f>ROUND('[19]5.CC Physical risk'!D18,0)</f>
        <v>4707</v>
      </c>
      <c r="D22" s="963">
        <f>ROUND('[19]5.CC Physical risk'!E18,0)</f>
        <v>310</v>
      </c>
      <c r="E22" s="963">
        <f>ROUND('[19]5.CC Physical risk'!F18,0)</f>
        <v>454</v>
      </c>
      <c r="F22" s="963">
        <f>ROUND('[19]5.CC Physical risk'!G18,0)</f>
        <v>776</v>
      </c>
      <c r="G22" s="963">
        <f>ROUND('[19]5.CC Physical risk'!H18,0)</f>
        <v>768</v>
      </c>
      <c r="H22" s="964">
        <f>ROUND('[19]5.CC Physical risk'!I18,0)</f>
        <v>15</v>
      </c>
      <c r="I22" s="963">
        <f>ROUND('[19]5.CC Physical risk'!J18,0)</f>
        <v>769</v>
      </c>
      <c r="J22" s="963">
        <f>ROUND('[19]5.CC Physical risk'!K18,0)</f>
        <v>1625</v>
      </c>
      <c r="K22" s="964">
        <f>ROUND('[19]5.CC Physical risk'!L18,0)</f>
        <v>203</v>
      </c>
      <c r="L22" s="963">
        <f>ROUND('[19]5.CC Physical risk'!M18,0)</f>
        <v>524</v>
      </c>
      <c r="M22" s="963">
        <f>ROUND('[19]5.CC Physical risk'!N18,0)</f>
        <v>107</v>
      </c>
      <c r="N22" s="966">
        <f>-ROUND('[19]5.CC Physical risk'!O18,0)</f>
        <v>-40</v>
      </c>
      <c r="O22" s="966">
        <f>-ROUND('[19]5.CC Physical risk'!P18,0)</f>
        <v>-7</v>
      </c>
      <c r="P22" s="966">
        <f>-ROUND('[19]5.CC Physical risk'!Q18,0)</f>
        <v>-30</v>
      </c>
      <c r="Q22" s="74"/>
    </row>
    <row r="23" spans="1:17" s="315" customFormat="1" ht="32.25" thickBot="1">
      <c r="A23" s="961">
        <v>11</v>
      </c>
      <c r="B23" s="962" t="s">
        <v>1328</v>
      </c>
      <c r="C23" s="963">
        <f>ROUND('[19]5.CC Physical risk'!D19,0)</f>
        <v>4926</v>
      </c>
      <c r="D23" s="963">
        <f>ROUND('[19]5.CC Physical risk'!E19,0)</f>
        <v>643</v>
      </c>
      <c r="E23" s="963">
        <f>ROUND('[19]5.CC Physical risk'!F19,0)</f>
        <v>701</v>
      </c>
      <c r="F23" s="963">
        <f>ROUND('[19]5.CC Physical risk'!G19,0)</f>
        <v>675</v>
      </c>
      <c r="G23" s="963">
        <f>ROUND('[19]5.CC Physical risk'!H19,0)</f>
        <v>163</v>
      </c>
      <c r="H23" s="964">
        <f>ROUND('[19]5.CC Physical risk'!I19,0)</f>
        <v>9</v>
      </c>
      <c r="I23" s="963">
        <f>ROUND('[19]5.CC Physical risk'!J19,0)</f>
        <v>869</v>
      </c>
      <c r="J23" s="963">
        <f>ROUND('[19]5.CC Physical risk'!K19,0)</f>
        <v>1477</v>
      </c>
      <c r="K23" s="964">
        <f>ROUND('[19]5.CC Physical risk'!L19,0)</f>
        <v>325</v>
      </c>
      <c r="L23" s="963">
        <f>ROUND('[19]5.CC Physical risk'!M19,0)</f>
        <v>578</v>
      </c>
      <c r="M23" s="963">
        <f>ROUND('[19]5.CC Physical risk'!N19,0)</f>
        <v>43</v>
      </c>
      <c r="N23" s="966">
        <f>-ROUND('[19]5.CC Physical risk'!O19,0)</f>
        <v>-28</v>
      </c>
      <c r="O23" s="966">
        <f>-ROUND('[19]5.CC Physical risk'!P19,0)</f>
        <v>-7</v>
      </c>
      <c r="P23" s="966">
        <f>-ROUND('[19]5.CC Physical risk'!Q19,0)</f>
        <v>-16</v>
      </c>
      <c r="Q23" s="74"/>
    </row>
    <row r="24" spans="1:17" s="315" customFormat="1" ht="15.75" thickBot="1">
      <c r="A24" s="961">
        <v>12</v>
      </c>
      <c r="B24" s="962" t="s">
        <v>1329</v>
      </c>
      <c r="C24" s="963">
        <f>ROUND('[19]5.CC Physical risk'!D20,0)</f>
        <v>583</v>
      </c>
      <c r="D24" s="965">
        <f>ROUND('[19]5.CC Physical risk'!E20,0)</f>
        <v>0</v>
      </c>
      <c r="E24" s="965">
        <f>ROUND('[19]5.CC Physical risk'!F20,0)</f>
        <v>0</v>
      </c>
      <c r="F24" s="965">
        <f>ROUND('[19]5.CC Physical risk'!G20,0)</f>
        <v>0</v>
      </c>
      <c r="G24" s="965">
        <f>ROUND('[19]5.CC Physical risk'!H20,0)</f>
        <v>0</v>
      </c>
      <c r="H24" s="965">
        <f>ROUND('[19]5.CC Physical risk'!I20,0)</f>
        <v>0</v>
      </c>
      <c r="I24" s="963">
        <f>ROUND('[19]5.CC Physical risk'!J20,0)</f>
        <v>49</v>
      </c>
      <c r="J24" s="963">
        <f>ROUND('[19]5.CC Physical risk'!K20,0)</f>
        <v>241</v>
      </c>
      <c r="K24" s="965">
        <f>ROUND('[19]5.CC Physical risk'!L20,0)</f>
        <v>0</v>
      </c>
      <c r="L24" s="965">
        <f>ROUND('[19]5.CC Physical risk'!M20,0)</f>
        <v>0</v>
      </c>
      <c r="M24" s="965">
        <f>ROUND('[19]5.CC Physical risk'!N20,0)</f>
        <v>0</v>
      </c>
      <c r="N24" s="965">
        <f>-ROUND('[19]5.CC Physical risk'!O20,0)</f>
        <v>0</v>
      </c>
      <c r="O24" s="965">
        <f>-ROUND('[19]5.CC Physical risk'!P20,0)</f>
        <v>0</v>
      </c>
      <c r="P24" s="965">
        <f>-ROUND('[19]5.CC Physical risk'!Q20,0)</f>
        <v>0</v>
      </c>
      <c r="Q24" s="74"/>
    </row>
    <row r="25" spans="1:17" s="315" customFormat="1" ht="15.75" thickBot="1">
      <c r="A25" s="961">
        <v>13</v>
      </c>
      <c r="B25" s="962" t="s">
        <v>1330</v>
      </c>
      <c r="C25" s="963">
        <f>ROUND('[19]5.CC Physical risk'!D21,0)</f>
        <v>1207</v>
      </c>
      <c r="D25" s="963">
        <f>ROUND('[19]5.CC Physical risk'!E21,0)</f>
        <v>46</v>
      </c>
      <c r="E25" s="963">
        <f>ROUND('[19]5.CC Physical risk'!F21,0)</f>
        <v>65</v>
      </c>
      <c r="F25" s="963">
        <f>ROUND('[19]5.CC Physical risk'!G21,0)</f>
        <v>246</v>
      </c>
      <c r="G25" s="965">
        <f>ROUND('[19]5.CC Physical risk'!H21,0)</f>
        <v>0</v>
      </c>
      <c r="H25" s="963">
        <f>ROUND('[19]5.CC Physical risk'!I21,0)</f>
        <v>12</v>
      </c>
      <c r="I25" s="963">
        <f>ROUND('[19]5.CC Physical risk'!J21,0)</f>
        <v>48</v>
      </c>
      <c r="J25" s="963">
        <f>ROUND('[19]5.CC Physical risk'!K21,0)</f>
        <v>310</v>
      </c>
      <c r="K25" s="963">
        <f>ROUND('[19]5.CC Physical risk'!L21,0)</f>
        <v>2</v>
      </c>
      <c r="L25" s="963">
        <f>ROUND('[19]5.CC Physical risk'!M21,0)</f>
        <v>145</v>
      </c>
      <c r="M25" s="963">
        <f>ROUND('[19]5.CC Physical risk'!N21,0)</f>
        <v>1</v>
      </c>
      <c r="N25" s="966">
        <f>-ROUND('[19]5.CC Physical risk'!O21,0)</f>
        <v>-10</v>
      </c>
      <c r="O25" s="966">
        <f>-ROUND('[19]5.CC Physical risk'!P21,0)</f>
        <v>-1</v>
      </c>
      <c r="P25" s="966">
        <f>-ROUND('[19]5.CC Physical risk'!Q21,0)</f>
        <v>-9</v>
      </c>
      <c r="Q25" s="74"/>
    </row>
    <row r="26" spans="1:17" s="315" customFormat="1" ht="21.75" thickBot="1">
      <c r="A26" s="1423">
        <v>14</v>
      </c>
      <c r="B26" s="1424" t="s">
        <v>1291</v>
      </c>
      <c r="C26" s="1425">
        <f>ROUND('[19]5.CC Physical risk'!D22,0)</f>
        <v>1207</v>
      </c>
      <c r="D26" s="1425">
        <f>ROUND('[19]5.CC Physical risk'!E22,0)</f>
        <v>46</v>
      </c>
      <c r="E26" s="1425">
        <f>ROUND('[19]5.CC Physical risk'!F22,0)</f>
        <v>65</v>
      </c>
      <c r="F26" s="1425">
        <f>ROUND('[19]5.CC Physical risk'!G22,0)</f>
        <v>246</v>
      </c>
      <c r="G26" s="1426">
        <f>ROUND('[19]5.CC Physical risk'!H22,0)</f>
        <v>0</v>
      </c>
      <c r="H26" s="1425">
        <f>ROUND('[19]5.CC Physical risk'!I22,0)</f>
        <v>12</v>
      </c>
      <c r="I26" s="1425">
        <f>ROUND('[19]5.CC Physical risk'!J22,0)</f>
        <v>48</v>
      </c>
      <c r="J26" s="1425">
        <f>ROUND('[19]5.CC Physical risk'!K22,0)</f>
        <v>310</v>
      </c>
      <c r="K26" s="1425">
        <f>ROUND('[19]5.CC Physical risk'!L22,0)</f>
        <v>2</v>
      </c>
      <c r="L26" s="1425">
        <f>ROUND('[19]5.CC Physical risk'!M22,0)</f>
        <v>145</v>
      </c>
      <c r="M26" s="1425">
        <f>ROUND('[19]5.CC Physical risk'!N22,0)</f>
        <v>1</v>
      </c>
      <c r="N26" s="1427">
        <f>-ROUND('[19]5.CC Physical risk'!O22,0)</f>
        <v>-10</v>
      </c>
      <c r="O26" s="1427">
        <f>-ROUND('[19]5.CC Physical risk'!P22,0)</f>
        <v>-1</v>
      </c>
      <c r="P26" s="1427">
        <f>-ROUND('[19]5.CC Physical risk'!Q22,0)</f>
        <v>-9</v>
      </c>
      <c r="Q26" s="74"/>
    </row>
    <row r="27" spans="1:17" s="315" customFormat="1" ht="15">
      <c r="A27" s="106"/>
      <c r="B27" s="106"/>
      <c r="C27" s="106"/>
      <c r="D27" s="106"/>
      <c r="E27" s="106"/>
      <c r="F27" s="106"/>
      <c r="G27" s="106"/>
      <c r="H27" s="106"/>
      <c r="I27" s="106"/>
      <c r="J27" s="106"/>
      <c r="K27" s="106"/>
      <c r="L27" s="106"/>
      <c r="M27" s="106"/>
      <c r="N27" s="106"/>
      <c r="O27" s="106"/>
      <c r="P27" s="106"/>
      <c r="Q27" s="74"/>
    </row>
    <row r="28" spans="1:17" s="315" customFormat="1" ht="15.75" thickBot="1">
      <c r="A28" s="106"/>
      <c r="B28" s="106"/>
      <c r="C28" s="106"/>
      <c r="D28" s="106"/>
      <c r="E28" s="106"/>
      <c r="F28" s="106"/>
      <c r="G28" s="106"/>
      <c r="H28" s="106"/>
      <c r="I28" s="106"/>
      <c r="J28" s="106"/>
      <c r="K28" s="106"/>
      <c r="L28" s="106"/>
      <c r="M28" s="106"/>
      <c r="N28" s="106"/>
      <c r="O28" s="106"/>
      <c r="P28" s="106"/>
      <c r="Q28" s="74"/>
    </row>
    <row r="29" spans="1:17" s="315" customFormat="1" ht="15.75" customHeight="1" thickBot="1">
      <c r="A29" s="1348">
        <v>44926</v>
      </c>
      <c r="B29" s="1349"/>
      <c r="C29" s="955" t="s">
        <v>4</v>
      </c>
      <c r="D29" s="955" t="s">
        <v>5</v>
      </c>
      <c r="E29" s="955" t="s">
        <v>130</v>
      </c>
      <c r="F29" s="955" t="s">
        <v>127</v>
      </c>
      <c r="G29" s="955" t="s">
        <v>128</v>
      </c>
      <c r="H29" s="955" t="s">
        <v>129</v>
      </c>
      <c r="I29" s="955" t="s">
        <v>421</v>
      </c>
      <c r="J29" s="955" t="s">
        <v>731</v>
      </c>
      <c r="K29" s="955" t="s">
        <v>732</v>
      </c>
      <c r="L29" s="955" t="s">
        <v>733</v>
      </c>
      <c r="M29" s="956" t="s">
        <v>734</v>
      </c>
      <c r="N29" s="956" t="s">
        <v>735</v>
      </c>
      <c r="O29" s="956" t="s">
        <v>736</v>
      </c>
      <c r="P29" s="956" t="s">
        <v>1320</v>
      </c>
      <c r="Q29" s="74"/>
    </row>
    <row r="30" spans="1:17" s="315" customFormat="1" ht="15.75" thickBot="1">
      <c r="A30" s="1350"/>
      <c r="B30" s="1351"/>
      <c r="C30" s="1354" t="s">
        <v>160</v>
      </c>
      <c r="D30" s="1355"/>
      <c r="E30" s="1355"/>
      <c r="F30" s="1355"/>
      <c r="G30" s="1355"/>
      <c r="H30" s="1355"/>
      <c r="I30" s="1355"/>
      <c r="J30" s="1355"/>
      <c r="K30" s="1355"/>
      <c r="L30" s="1355"/>
      <c r="M30" s="1355"/>
      <c r="N30" s="1355"/>
      <c r="O30" s="1355"/>
      <c r="P30" s="1356"/>
      <c r="Q30" s="74"/>
    </row>
    <row r="31" spans="1:17" s="315" customFormat="1" ht="15.75" customHeight="1" thickBot="1">
      <c r="A31" s="1350"/>
      <c r="B31" s="1351"/>
      <c r="C31" s="957"/>
      <c r="D31" s="1357" t="s">
        <v>1321</v>
      </c>
      <c r="E31" s="1357"/>
      <c r="F31" s="1357"/>
      <c r="G31" s="1357"/>
      <c r="H31" s="1357"/>
      <c r="I31" s="1357"/>
      <c r="J31" s="1357"/>
      <c r="K31" s="1357"/>
      <c r="L31" s="1357"/>
      <c r="M31" s="1357"/>
      <c r="N31" s="1357"/>
      <c r="O31" s="1357"/>
      <c r="P31" s="1357"/>
      <c r="Q31" s="74"/>
    </row>
    <row r="32" spans="1:17" s="315" customFormat="1" ht="25.5" customHeight="1" thickBot="1">
      <c r="A32" s="1350"/>
      <c r="B32" s="1351"/>
      <c r="C32" s="957"/>
      <c r="D32" s="1357" t="s">
        <v>1322</v>
      </c>
      <c r="E32" s="1357"/>
      <c r="F32" s="1357"/>
      <c r="G32" s="1357"/>
      <c r="H32" s="1357"/>
      <c r="I32" s="1358" t="s">
        <v>1323</v>
      </c>
      <c r="J32" s="1358" t="s">
        <v>1324</v>
      </c>
      <c r="K32" s="1347" t="s">
        <v>1325</v>
      </c>
      <c r="L32" s="1357" t="s">
        <v>1236</v>
      </c>
      <c r="M32" s="1357" t="s">
        <v>1027</v>
      </c>
      <c r="N32" s="1359" t="s">
        <v>136</v>
      </c>
      <c r="O32" s="1359"/>
      <c r="P32" s="1359"/>
      <c r="Q32" s="74"/>
    </row>
    <row r="33" spans="1:17" s="315" customFormat="1" ht="52.5" customHeight="1" thickBot="1">
      <c r="A33" s="1350"/>
      <c r="B33" s="1351"/>
      <c r="C33" s="957"/>
      <c r="D33" s="958" t="s">
        <v>1228</v>
      </c>
      <c r="E33" s="958" t="s">
        <v>1229</v>
      </c>
      <c r="F33" s="958" t="s">
        <v>1230</v>
      </c>
      <c r="G33" s="958" t="s">
        <v>1231</v>
      </c>
      <c r="H33" s="967" t="s">
        <v>1232</v>
      </c>
      <c r="I33" s="1358"/>
      <c r="J33" s="1358"/>
      <c r="K33" s="1347"/>
      <c r="L33" s="1357"/>
      <c r="M33" s="1357"/>
      <c r="N33" s="959"/>
      <c r="O33" s="960" t="s">
        <v>1326</v>
      </c>
      <c r="P33" s="960" t="s">
        <v>1027</v>
      </c>
      <c r="Q33" s="74"/>
    </row>
    <row r="34" spans="1:17" s="315" customFormat="1" ht="15.75" thickBot="1">
      <c r="A34" s="1352"/>
      <c r="B34" s="1353"/>
      <c r="C34" s="949" t="s">
        <v>36</v>
      </c>
      <c r="D34" s="949" t="s">
        <v>36</v>
      </c>
      <c r="E34" s="949" t="s">
        <v>36</v>
      </c>
      <c r="F34" s="949" t="s">
        <v>36</v>
      </c>
      <c r="G34" s="949" t="s">
        <v>36</v>
      </c>
      <c r="H34" s="949" t="s">
        <v>1240</v>
      </c>
      <c r="I34" s="949" t="s">
        <v>36</v>
      </c>
      <c r="J34" s="949" t="s">
        <v>36</v>
      </c>
      <c r="K34" s="949" t="s">
        <v>36</v>
      </c>
      <c r="L34" s="949" t="s">
        <v>36</v>
      </c>
      <c r="M34" s="949" t="s">
        <v>36</v>
      </c>
      <c r="N34" s="949" t="s">
        <v>36</v>
      </c>
      <c r="O34" s="949" t="s">
        <v>36</v>
      </c>
      <c r="P34" s="949" t="s">
        <v>36</v>
      </c>
      <c r="Q34" s="74"/>
    </row>
    <row r="35" spans="1:17" s="315" customFormat="1" ht="21.75" thickBot="1">
      <c r="A35" s="961">
        <v>1</v>
      </c>
      <c r="B35" s="962" t="s">
        <v>1242</v>
      </c>
      <c r="C35" s="963">
        <v>47</v>
      </c>
      <c r="D35" s="963">
        <v>20</v>
      </c>
      <c r="E35" s="963">
        <v>10</v>
      </c>
      <c r="F35" s="963">
        <v>5</v>
      </c>
      <c r="G35" s="905">
        <v>0</v>
      </c>
      <c r="H35" s="963">
        <v>5</v>
      </c>
      <c r="I35" s="963">
        <v>1</v>
      </c>
      <c r="J35" s="963">
        <v>35</v>
      </c>
      <c r="K35" s="964">
        <v>1</v>
      </c>
      <c r="L35" s="964">
        <v>6</v>
      </c>
      <c r="M35" s="965">
        <v>0</v>
      </c>
      <c r="N35" s="966">
        <v>-1</v>
      </c>
      <c r="O35" s="965">
        <v>0</v>
      </c>
      <c r="P35" s="965">
        <v>0</v>
      </c>
      <c r="Q35" s="74"/>
    </row>
    <row r="36" spans="1:17" s="315" customFormat="1" ht="15.75" thickBot="1">
      <c r="A36" s="961">
        <v>2</v>
      </c>
      <c r="B36" s="962" t="s">
        <v>1243</v>
      </c>
      <c r="C36" s="963">
        <v>12</v>
      </c>
      <c r="D36" s="963">
        <v>2</v>
      </c>
      <c r="E36" s="963">
        <v>1</v>
      </c>
      <c r="F36" s="905">
        <v>0</v>
      </c>
      <c r="G36" s="905">
        <v>0</v>
      </c>
      <c r="H36" s="963">
        <v>4</v>
      </c>
      <c r="I36" s="965">
        <v>0</v>
      </c>
      <c r="J36" s="963">
        <v>3</v>
      </c>
      <c r="K36" s="965">
        <v>0</v>
      </c>
      <c r="L36" s="965">
        <v>0</v>
      </c>
      <c r="M36" s="965">
        <v>0</v>
      </c>
      <c r="N36" s="965">
        <v>0</v>
      </c>
      <c r="O36" s="965">
        <v>0</v>
      </c>
      <c r="P36" s="965">
        <v>0</v>
      </c>
      <c r="Q36" s="74"/>
    </row>
    <row r="37" spans="1:17" s="315" customFormat="1" ht="15.75" thickBot="1">
      <c r="A37" s="961">
        <v>3</v>
      </c>
      <c r="B37" s="962" t="s">
        <v>1249</v>
      </c>
      <c r="C37" s="963">
        <v>443</v>
      </c>
      <c r="D37" s="963">
        <v>85</v>
      </c>
      <c r="E37" s="963">
        <v>62</v>
      </c>
      <c r="F37" s="963">
        <v>32</v>
      </c>
      <c r="G37" s="905">
        <v>0</v>
      </c>
      <c r="H37" s="963">
        <v>5</v>
      </c>
      <c r="I37" s="963">
        <v>59</v>
      </c>
      <c r="J37" s="963">
        <v>127</v>
      </c>
      <c r="K37" s="964">
        <v>12</v>
      </c>
      <c r="L37" s="963">
        <v>13</v>
      </c>
      <c r="M37" s="963">
        <v>5</v>
      </c>
      <c r="N37" s="966">
        <v>-2</v>
      </c>
      <c r="O37" s="965">
        <v>0</v>
      </c>
      <c r="P37" s="966">
        <v>-1</v>
      </c>
      <c r="Q37" s="74"/>
    </row>
    <row r="38" spans="1:17" s="315" customFormat="1" ht="21.75" thickBot="1">
      <c r="A38" s="961">
        <v>4</v>
      </c>
      <c r="B38" s="962" t="s">
        <v>1274</v>
      </c>
      <c r="C38" s="963">
        <v>49</v>
      </c>
      <c r="D38" s="963">
        <v>1</v>
      </c>
      <c r="E38" s="963">
        <v>3</v>
      </c>
      <c r="F38" s="963">
        <v>4</v>
      </c>
      <c r="G38" s="965">
        <v>0</v>
      </c>
      <c r="H38" s="964">
        <v>10</v>
      </c>
      <c r="I38" s="965">
        <v>0</v>
      </c>
      <c r="J38" s="963">
        <v>8</v>
      </c>
      <c r="K38" s="965">
        <v>0</v>
      </c>
      <c r="L38" s="965">
        <v>0</v>
      </c>
      <c r="M38" s="965">
        <v>0</v>
      </c>
      <c r="N38" s="965">
        <v>0</v>
      </c>
      <c r="O38" s="965">
        <v>0</v>
      </c>
      <c r="P38" s="965">
        <v>0</v>
      </c>
      <c r="Q38" s="74"/>
    </row>
    <row r="39" spans="1:17" s="315" customFormat="1" ht="32.25" thickBot="1">
      <c r="A39" s="961">
        <v>5</v>
      </c>
      <c r="B39" s="962" t="s">
        <v>1279</v>
      </c>
      <c r="C39" s="963">
        <v>6</v>
      </c>
      <c r="D39" s="963">
        <v>1</v>
      </c>
      <c r="E39" s="965">
        <v>0</v>
      </c>
      <c r="F39" s="963">
        <v>1</v>
      </c>
      <c r="G39" s="965">
        <v>0</v>
      </c>
      <c r="H39" s="964">
        <v>8</v>
      </c>
      <c r="I39" s="965">
        <v>0</v>
      </c>
      <c r="J39" s="963">
        <v>2</v>
      </c>
      <c r="K39" s="965">
        <v>0</v>
      </c>
      <c r="L39" s="965">
        <v>0</v>
      </c>
      <c r="M39" s="965">
        <v>0</v>
      </c>
      <c r="N39" s="965">
        <v>0</v>
      </c>
      <c r="O39" s="965">
        <v>0</v>
      </c>
      <c r="P39" s="965">
        <v>0</v>
      </c>
      <c r="Q39" s="74"/>
    </row>
    <row r="40" spans="1:17" s="315" customFormat="1" ht="15.75" thickBot="1">
      <c r="A40" s="961">
        <v>6</v>
      </c>
      <c r="B40" s="962" t="s">
        <v>1280</v>
      </c>
      <c r="C40" s="963">
        <v>550</v>
      </c>
      <c r="D40" s="963">
        <v>180</v>
      </c>
      <c r="E40" s="963">
        <v>172</v>
      </c>
      <c r="F40" s="963">
        <v>15</v>
      </c>
      <c r="G40" s="965">
        <v>0</v>
      </c>
      <c r="H40" s="964">
        <v>5</v>
      </c>
      <c r="I40" s="963">
        <v>111</v>
      </c>
      <c r="J40" s="963">
        <v>280</v>
      </c>
      <c r="K40" s="964">
        <v>91</v>
      </c>
      <c r="L40" s="963">
        <v>266</v>
      </c>
      <c r="M40" s="963">
        <v>4</v>
      </c>
      <c r="N40" s="966">
        <v>-4</v>
      </c>
      <c r="O40" s="966">
        <v>-3</v>
      </c>
      <c r="P40" s="966">
        <v>-1</v>
      </c>
      <c r="Q40" s="74"/>
    </row>
    <row r="41" spans="1:17" s="315" customFormat="1" ht="32.25" thickBot="1">
      <c r="A41" s="961">
        <v>7</v>
      </c>
      <c r="B41" s="962" t="s">
        <v>1284</v>
      </c>
      <c r="C41" s="963">
        <v>914</v>
      </c>
      <c r="D41" s="963">
        <v>185</v>
      </c>
      <c r="E41" s="963">
        <v>117</v>
      </c>
      <c r="F41" s="963">
        <v>39</v>
      </c>
      <c r="G41" s="965">
        <v>0</v>
      </c>
      <c r="H41" s="964">
        <v>5</v>
      </c>
      <c r="I41" s="963">
        <v>173</v>
      </c>
      <c r="J41" s="963">
        <v>232</v>
      </c>
      <c r="K41" s="964">
        <v>103</v>
      </c>
      <c r="L41" s="963">
        <v>46</v>
      </c>
      <c r="M41" s="963">
        <v>9</v>
      </c>
      <c r="N41" s="966">
        <v>-6</v>
      </c>
      <c r="O41" s="966">
        <v>-1</v>
      </c>
      <c r="P41" s="966">
        <v>-3</v>
      </c>
      <c r="Q41" s="74"/>
    </row>
    <row r="42" spans="1:17" s="315" customFormat="1" ht="15.75" thickBot="1">
      <c r="A42" s="961">
        <v>8</v>
      </c>
      <c r="B42" s="962" t="s">
        <v>1285</v>
      </c>
      <c r="C42" s="963">
        <v>292</v>
      </c>
      <c r="D42" s="963">
        <v>33</v>
      </c>
      <c r="E42" s="963">
        <v>5</v>
      </c>
      <c r="F42" s="963">
        <v>2</v>
      </c>
      <c r="G42" s="965">
        <v>0</v>
      </c>
      <c r="H42" s="964">
        <v>3</v>
      </c>
      <c r="I42" s="963">
        <v>8</v>
      </c>
      <c r="J42" s="963">
        <v>33</v>
      </c>
      <c r="K42" s="964">
        <v>1</v>
      </c>
      <c r="L42" s="963">
        <v>3</v>
      </c>
      <c r="M42" s="965">
        <v>0</v>
      </c>
      <c r="N42" s="965">
        <v>0</v>
      </c>
      <c r="O42" s="965">
        <v>0</v>
      </c>
      <c r="P42" s="965">
        <v>0</v>
      </c>
      <c r="Q42" s="74"/>
    </row>
    <row r="43" spans="1:17" s="315" customFormat="1" ht="15.75" thickBot="1">
      <c r="A43" s="961">
        <v>9</v>
      </c>
      <c r="B43" s="962" t="s">
        <v>1292</v>
      </c>
      <c r="C43" s="963">
        <v>1119</v>
      </c>
      <c r="D43" s="963">
        <v>64</v>
      </c>
      <c r="E43" s="963">
        <v>164</v>
      </c>
      <c r="F43" s="963">
        <v>152</v>
      </c>
      <c r="G43" s="963">
        <v>1</v>
      </c>
      <c r="H43" s="964">
        <v>9</v>
      </c>
      <c r="I43" s="963">
        <v>311</v>
      </c>
      <c r="J43" s="963">
        <v>112</v>
      </c>
      <c r="K43" s="964">
        <v>64</v>
      </c>
      <c r="L43" s="963">
        <v>104</v>
      </c>
      <c r="M43" s="963">
        <v>3</v>
      </c>
      <c r="N43" s="966">
        <v>-5</v>
      </c>
      <c r="O43" s="966">
        <v>-1</v>
      </c>
      <c r="P43" s="966">
        <v>-3</v>
      </c>
      <c r="Q43" s="74"/>
    </row>
    <row r="44" spans="1:17" s="315" customFormat="1" ht="21.75" thickBot="1">
      <c r="A44" s="961">
        <v>10</v>
      </c>
      <c r="B44" s="962" t="s">
        <v>1327</v>
      </c>
      <c r="C44" s="963">
        <v>4769</v>
      </c>
      <c r="D44" s="963">
        <v>321</v>
      </c>
      <c r="E44" s="963">
        <v>508</v>
      </c>
      <c r="F44" s="963">
        <v>762</v>
      </c>
      <c r="G44" s="963">
        <v>733</v>
      </c>
      <c r="H44" s="964">
        <v>15</v>
      </c>
      <c r="I44" s="963">
        <v>758</v>
      </c>
      <c r="J44" s="963">
        <v>1652</v>
      </c>
      <c r="K44" s="964">
        <v>205</v>
      </c>
      <c r="L44" s="963">
        <v>544</v>
      </c>
      <c r="M44" s="963">
        <v>123</v>
      </c>
      <c r="N44" s="966">
        <v>-36</v>
      </c>
      <c r="O44" s="966">
        <v>-6</v>
      </c>
      <c r="P44" s="966">
        <v>-27</v>
      </c>
      <c r="Q44" s="74"/>
    </row>
    <row r="45" spans="1:17" s="315" customFormat="1" ht="32.25" thickBot="1">
      <c r="A45" s="961">
        <v>11</v>
      </c>
      <c r="B45" s="962" t="s">
        <v>1328</v>
      </c>
      <c r="C45" s="963">
        <v>5007</v>
      </c>
      <c r="D45" s="963">
        <v>681</v>
      </c>
      <c r="E45" s="963">
        <v>713</v>
      </c>
      <c r="F45" s="963">
        <v>663</v>
      </c>
      <c r="G45" s="963">
        <v>158</v>
      </c>
      <c r="H45" s="964">
        <v>9</v>
      </c>
      <c r="I45" s="963">
        <v>922</v>
      </c>
      <c r="J45" s="963">
        <v>1466</v>
      </c>
      <c r="K45" s="964">
        <v>338</v>
      </c>
      <c r="L45" s="963">
        <v>662</v>
      </c>
      <c r="M45" s="963">
        <v>51</v>
      </c>
      <c r="N45" s="966">
        <v>-31</v>
      </c>
      <c r="O45" s="966">
        <v>-6</v>
      </c>
      <c r="P45" s="966">
        <v>-18</v>
      </c>
      <c r="Q45" s="74"/>
    </row>
    <row r="46" spans="1:17" s="315" customFormat="1" ht="15.75" thickBot="1">
      <c r="A46" s="961">
        <v>12</v>
      </c>
      <c r="B46" s="962" t="s">
        <v>1329</v>
      </c>
      <c r="C46" s="963">
        <v>732</v>
      </c>
      <c r="D46" s="965">
        <v>0</v>
      </c>
      <c r="E46" s="965">
        <v>0</v>
      </c>
      <c r="F46" s="965">
        <v>0</v>
      </c>
      <c r="G46" s="965">
        <v>0</v>
      </c>
      <c r="H46" s="965">
        <v>0</v>
      </c>
      <c r="I46" s="963">
        <v>50</v>
      </c>
      <c r="J46" s="963">
        <v>421</v>
      </c>
      <c r="K46" s="963">
        <v>50</v>
      </c>
      <c r="L46" s="965">
        <v>0</v>
      </c>
      <c r="M46" s="965">
        <v>0</v>
      </c>
      <c r="N46" s="965">
        <v>0</v>
      </c>
      <c r="O46" s="965">
        <v>0</v>
      </c>
      <c r="P46" s="965">
        <v>0</v>
      </c>
      <c r="Q46" s="74"/>
    </row>
    <row r="47" spans="1:17" s="315" customFormat="1" ht="15.75" thickBot="1">
      <c r="A47" s="961">
        <v>13</v>
      </c>
      <c r="B47" s="962" t="s">
        <v>1330</v>
      </c>
      <c r="C47" s="965">
        <v>0</v>
      </c>
      <c r="D47" s="965">
        <v>0</v>
      </c>
      <c r="E47" s="965">
        <v>0</v>
      </c>
      <c r="F47" s="965">
        <v>0</v>
      </c>
      <c r="G47" s="965">
        <v>0</v>
      </c>
      <c r="H47" s="965">
        <v>0</v>
      </c>
      <c r="I47" s="965">
        <v>0</v>
      </c>
      <c r="J47" s="965">
        <v>0</v>
      </c>
      <c r="K47" s="965">
        <v>0</v>
      </c>
      <c r="L47" s="965">
        <v>0</v>
      </c>
      <c r="M47" s="965">
        <v>0</v>
      </c>
      <c r="N47" s="965">
        <v>0</v>
      </c>
      <c r="O47" s="965">
        <v>0</v>
      </c>
      <c r="P47" s="965">
        <v>0</v>
      </c>
      <c r="Q47" s="74"/>
    </row>
    <row r="48" spans="1:17" s="315" customFormat="1" ht="15">
      <c r="A48" s="106"/>
      <c r="B48" s="106"/>
      <c r="C48" s="106"/>
      <c r="D48" s="106"/>
      <c r="E48" s="106"/>
      <c r="F48" s="106"/>
      <c r="G48" s="106"/>
      <c r="H48" s="106"/>
      <c r="I48" s="106"/>
      <c r="J48" s="106"/>
      <c r="K48" s="106"/>
      <c r="L48" s="106"/>
      <c r="M48" s="106"/>
      <c r="N48" s="106"/>
      <c r="O48" s="106"/>
      <c r="P48" s="106"/>
      <c r="Q48" s="74"/>
    </row>
    <row r="49" spans="1:17" s="1031" customFormat="1" ht="15">
      <c r="A49" s="293" t="s">
        <v>933</v>
      </c>
      <c r="B49" s="1078" t="s">
        <v>1460</v>
      </c>
      <c r="C49" s="1078"/>
      <c r="D49" s="1078"/>
      <c r="E49" s="1078"/>
      <c r="F49" s="1078"/>
      <c r="G49" s="1078"/>
      <c r="H49" s="1078"/>
      <c r="I49" s="1078"/>
      <c r="J49" s="1078"/>
      <c r="K49" s="1078"/>
      <c r="L49" s="1078"/>
      <c r="M49" s="1078"/>
      <c r="N49" s="1078"/>
      <c r="O49" s="1078"/>
      <c r="P49" s="1078"/>
      <c r="Q49" s="74"/>
    </row>
    <row r="50" spans="1:17" s="1031" customFormat="1" ht="15">
      <c r="A50" s="106" t="s">
        <v>934</v>
      </c>
      <c r="B50" s="1078" t="s">
        <v>1544</v>
      </c>
      <c r="C50" s="1078"/>
      <c r="D50" s="1078"/>
      <c r="E50" s="1078"/>
      <c r="F50" s="1078"/>
      <c r="G50" s="1078"/>
      <c r="H50" s="1078"/>
      <c r="I50" s="1078"/>
      <c r="J50" s="1078"/>
      <c r="K50" s="1078"/>
      <c r="L50" s="1078"/>
      <c r="M50" s="1078"/>
      <c r="N50" s="1078"/>
      <c r="O50" s="1078"/>
      <c r="P50" s="1078"/>
      <c r="Q50" s="74"/>
    </row>
    <row r="51" spans="1:17" s="1031" customFormat="1" ht="15">
      <c r="A51" s="106" t="s">
        <v>935</v>
      </c>
      <c r="B51" s="1078" t="s">
        <v>1545</v>
      </c>
      <c r="C51" s="1078"/>
      <c r="D51" s="1078"/>
      <c r="E51" s="1078"/>
      <c r="F51" s="1078"/>
      <c r="G51" s="1078"/>
      <c r="H51" s="1078"/>
      <c r="I51" s="1078"/>
      <c r="J51" s="1078"/>
      <c r="K51" s="1078"/>
      <c r="L51" s="1078"/>
      <c r="M51" s="1078"/>
      <c r="N51" s="1078"/>
      <c r="O51" s="1078"/>
      <c r="P51" s="1078"/>
      <c r="Q51" s="74"/>
    </row>
    <row r="52" spans="1:17" s="315" customFormat="1" ht="15">
      <c r="A52" s="106" t="s">
        <v>1120</v>
      </c>
      <c r="B52" s="1078" t="s">
        <v>1546</v>
      </c>
      <c r="C52" s="1078"/>
      <c r="D52" s="1078"/>
      <c r="E52" s="1078"/>
      <c r="F52" s="1078"/>
      <c r="G52" s="1078"/>
      <c r="H52" s="1078"/>
      <c r="I52" s="1078"/>
      <c r="J52" s="1078"/>
      <c r="K52" s="1078"/>
      <c r="L52" s="1078"/>
      <c r="M52" s="1078"/>
      <c r="N52" s="1078"/>
      <c r="O52" s="1078"/>
      <c r="P52" s="1078"/>
      <c r="Q52" s="74"/>
    </row>
    <row r="53" spans="1:17" s="1031" customFormat="1" ht="25.5" customHeight="1">
      <c r="A53" s="106" t="s">
        <v>1461</v>
      </c>
      <c r="B53" s="1078" t="s">
        <v>1547</v>
      </c>
      <c r="C53" s="1078"/>
      <c r="D53" s="1078"/>
      <c r="E53" s="1078"/>
      <c r="F53" s="1078"/>
      <c r="G53" s="1078"/>
      <c r="H53" s="1078"/>
      <c r="I53" s="1078"/>
      <c r="J53" s="1078"/>
      <c r="K53" s="1078"/>
      <c r="L53" s="1078"/>
      <c r="M53" s="1078"/>
      <c r="N53" s="1078"/>
      <c r="O53" s="1078"/>
      <c r="P53" s="1078"/>
      <c r="Q53" s="74"/>
    </row>
    <row r="54" spans="1:17" s="1031" customFormat="1" ht="15" customHeight="1">
      <c r="A54" s="106" t="s">
        <v>1430</v>
      </c>
      <c r="B54" s="1078" t="s">
        <v>1504</v>
      </c>
      <c r="C54" s="1078"/>
      <c r="D54" s="1078"/>
      <c r="E54" s="1078"/>
      <c r="F54" s="1078"/>
      <c r="G54" s="1078"/>
      <c r="H54" s="1078"/>
      <c r="I54" s="1078"/>
      <c r="J54" s="1078"/>
      <c r="K54" s="1078"/>
      <c r="L54" s="1078"/>
      <c r="M54" s="1078"/>
      <c r="N54" s="1078"/>
      <c r="O54" s="1078"/>
      <c r="P54" s="1078"/>
      <c r="Q54" s="74"/>
    </row>
    <row r="55" spans="1:17" s="315" customFormat="1" ht="15">
      <c r="A55" s="106"/>
      <c r="B55" s="106"/>
      <c r="C55" s="106"/>
      <c r="D55" s="106"/>
      <c r="E55" s="106"/>
      <c r="F55" s="106"/>
      <c r="G55" s="106"/>
      <c r="H55" s="106"/>
      <c r="I55" s="106"/>
      <c r="J55" s="106"/>
      <c r="K55" s="106"/>
      <c r="L55" s="106"/>
      <c r="M55" s="106"/>
      <c r="N55" s="106"/>
      <c r="O55" s="106"/>
      <c r="P55" s="106"/>
      <c r="Q55" s="74"/>
    </row>
    <row r="56" spans="1:17" s="222" customFormat="1" ht="24" customHeight="1">
      <c r="A56" s="178"/>
      <c r="B56" s="178"/>
      <c r="C56" s="178"/>
      <c r="D56" s="178"/>
      <c r="E56" s="178"/>
      <c r="F56" s="178"/>
      <c r="G56" s="178"/>
      <c r="H56" s="178"/>
      <c r="I56" s="178"/>
      <c r="J56" s="178"/>
      <c r="K56" s="178"/>
      <c r="L56" s="178"/>
      <c r="M56" s="178"/>
      <c r="N56" s="178"/>
      <c r="O56" s="178"/>
      <c r="P56" s="178"/>
    </row>
  </sheetData>
  <sheetProtection algorithmName="SHA-512" hashValue="QH6DS0C+sjfr3yifpyb6wM+hCel1wXyL6bq2V0oQM0rHZp57CcUALCZSCS9fyzfdEpXvEypSP0ohGCC7BmNQhA==" saltValue="9Yq17K80liCMZ3gWMkRnWg==" spinCount="100000" sheet="1" objects="1" scenarios="1" selectLockedCells="1"/>
  <mergeCells count="28">
    <mergeCell ref="A2:P2"/>
    <mergeCell ref="A3:P3"/>
    <mergeCell ref="J10:J11"/>
    <mergeCell ref="K10:K11"/>
    <mergeCell ref="A7:B12"/>
    <mergeCell ref="C8:P8"/>
    <mergeCell ref="D9:P9"/>
    <mergeCell ref="D10:H10"/>
    <mergeCell ref="I10:I11"/>
    <mergeCell ref="L10:L11"/>
    <mergeCell ref="M10:M11"/>
    <mergeCell ref="N10:P10"/>
    <mergeCell ref="K32:K33"/>
    <mergeCell ref="A29:B34"/>
    <mergeCell ref="C30:P30"/>
    <mergeCell ref="D31:P31"/>
    <mergeCell ref="D32:H32"/>
    <mergeCell ref="I32:I33"/>
    <mergeCell ref="L32:L33"/>
    <mergeCell ref="M32:M33"/>
    <mergeCell ref="N32:P32"/>
    <mergeCell ref="J32:J33"/>
    <mergeCell ref="B54:P54"/>
    <mergeCell ref="B49:P49"/>
    <mergeCell ref="B50:P50"/>
    <mergeCell ref="B51:P51"/>
    <mergeCell ref="B52:P52"/>
    <mergeCell ref="B53:P53"/>
  </mergeCells>
  <pageMargins left="0.70866141732283472" right="0.70866141732283472" top="0.74803149606299213" bottom="0.74803149606299213" header="0.31496062992125984" footer="0.31496062992125984"/>
  <pageSetup paperSize="9" scale="56" orientation="landscape" r:id="rId1"/>
  <rowBreaks count="1" manualBreakCount="1">
    <brk id="27" max="15"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6CE57-97A3-4A88-92E4-75E3C73ADA13}">
  <sheetPr codeName="Sheet44"/>
  <dimension ref="A1:R47"/>
  <sheetViews>
    <sheetView topLeftCell="A14" zoomScale="90" zoomScaleNormal="90" workbookViewId="0">
      <selection activeCell="A43" sqref="A43:H43"/>
    </sheetView>
  </sheetViews>
  <sheetFormatPr defaultColWidth="0" defaultRowHeight="0" customHeight="1" zeroHeight="1"/>
  <cols>
    <col min="1" max="1" width="14" style="18" customWidth="1"/>
    <col min="2" max="2" width="27.140625" style="18" customWidth="1"/>
    <col min="3" max="3" width="32.28515625" style="18" customWidth="1"/>
    <col min="4" max="6" width="12.7109375" style="18" customWidth="1"/>
    <col min="7" max="7" width="19.7109375" style="18" customWidth="1"/>
    <col min="8" max="8" width="3.7109375" style="18" customWidth="1"/>
    <col min="9" max="14" width="0" style="20" hidden="1" customWidth="1"/>
    <col min="15" max="15" width="9.140625" style="20" hidden="1" customWidth="1"/>
    <col min="16" max="18" width="0" style="20" hidden="1" customWidth="1"/>
    <col min="19" max="16384" width="9.140625" style="20" hidden="1"/>
  </cols>
  <sheetData>
    <row r="1" spans="1:8" s="21" customFormat="1" ht="15">
      <c r="A1" s="19" t="s">
        <v>1203</v>
      </c>
      <c r="B1" s="19"/>
      <c r="C1" s="19"/>
      <c r="D1" s="31"/>
      <c r="E1" s="19"/>
      <c r="F1" s="31"/>
      <c r="G1" s="31" t="s">
        <v>899</v>
      </c>
      <c r="H1" s="19"/>
    </row>
    <row r="2" spans="1:8" s="21" customFormat="1" ht="15">
      <c r="A2" s="2"/>
      <c r="B2" s="2"/>
      <c r="C2" s="2"/>
      <c r="D2" s="2"/>
      <c r="E2" s="2"/>
      <c r="F2" s="2"/>
      <c r="G2" s="2"/>
      <c r="H2" s="2"/>
    </row>
    <row r="3" spans="1:8" s="21" customFormat="1" ht="15">
      <c r="A3" s="73" t="s">
        <v>1510</v>
      </c>
      <c r="B3" s="73"/>
      <c r="C3" s="74"/>
      <c r="D3" s="74"/>
      <c r="E3" s="74"/>
      <c r="F3" s="74"/>
      <c r="G3" s="74"/>
      <c r="H3" s="74"/>
    </row>
    <row r="4" spans="1:8" s="21" customFormat="1" ht="15.75" thickBot="1">
      <c r="A4" s="2"/>
      <c r="B4" s="2"/>
      <c r="C4" s="2"/>
      <c r="D4" s="2"/>
      <c r="E4" s="2"/>
      <c r="F4" s="2"/>
      <c r="G4" s="2"/>
      <c r="H4" s="968"/>
    </row>
    <row r="5" spans="1:8" s="315" customFormat="1" ht="15.75" customHeight="1" thickBot="1">
      <c r="A5" s="1370">
        <v>45107</v>
      </c>
      <c r="B5" s="950" t="s">
        <v>3</v>
      </c>
      <c r="C5" s="950" t="s">
        <v>4</v>
      </c>
      <c r="D5" s="950" t="s">
        <v>5</v>
      </c>
      <c r="E5" s="950" t="s">
        <v>130</v>
      </c>
      <c r="F5" s="969" t="s">
        <v>127</v>
      </c>
      <c r="G5" s="969" t="s">
        <v>128</v>
      </c>
      <c r="H5" s="968"/>
    </row>
    <row r="6" spans="1:8" s="315" customFormat="1" ht="15.75" customHeight="1" thickBot="1">
      <c r="A6" s="1371"/>
      <c r="B6" s="1345" t="s">
        <v>1331</v>
      </c>
      <c r="C6" s="1345" t="s">
        <v>1332</v>
      </c>
      <c r="D6" s="1322" t="s">
        <v>1333</v>
      </c>
      <c r="E6" s="1363" t="s">
        <v>1334</v>
      </c>
      <c r="F6" s="1366" t="s">
        <v>1335</v>
      </c>
      <c r="G6" s="1373" t="s">
        <v>1336</v>
      </c>
      <c r="H6" s="968"/>
    </row>
    <row r="7" spans="1:8" s="315" customFormat="1" ht="15.75" customHeight="1" thickBot="1">
      <c r="A7" s="1371"/>
      <c r="B7" s="1361"/>
      <c r="C7" s="1361"/>
      <c r="D7" s="1322"/>
      <c r="E7" s="1364"/>
      <c r="F7" s="1367"/>
      <c r="G7" s="1374"/>
      <c r="H7" s="968"/>
    </row>
    <row r="8" spans="1:8" s="315" customFormat="1" ht="42" customHeight="1" thickBot="1">
      <c r="A8" s="1372"/>
      <c r="B8" s="1362"/>
      <c r="C8" s="1362"/>
      <c r="D8" s="949" t="s">
        <v>36</v>
      </c>
      <c r="E8" s="1365"/>
      <c r="F8" s="1368"/>
      <c r="G8" s="1375"/>
      <c r="H8" s="968"/>
    </row>
    <row r="9" spans="1:8" s="315" customFormat="1" ht="15.75" customHeight="1" thickBot="1">
      <c r="A9" s="950">
        <v>1</v>
      </c>
      <c r="B9" s="1376" t="s">
        <v>1337</v>
      </c>
      <c r="C9" s="970" t="s">
        <v>1338</v>
      </c>
      <c r="D9" s="971">
        <v>0</v>
      </c>
      <c r="E9" s="972" t="s">
        <v>853</v>
      </c>
      <c r="F9" s="972" t="s">
        <v>853</v>
      </c>
      <c r="G9" s="973"/>
      <c r="H9" s="968"/>
    </row>
    <row r="10" spans="1:8" s="315" customFormat="1" ht="15.75" customHeight="1" thickBot="1">
      <c r="A10" s="950">
        <v>2</v>
      </c>
      <c r="B10" s="1376"/>
      <c r="C10" s="970" t="s">
        <v>1339</v>
      </c>
      <c r="D10" s="971">
        <v>0</v>
      </c>
      <c r="E10" s="972" t="s">
        <v>853</v>
      </c>
      <c r="F10" s="972" t="s">
        <v>853</v>
      </c>
      <c r="G10" s="973"/>
      <c r="H10" s="968"/>
    </row>
    <row r="11" spans="1:8" s="315" customFormat="1" ht="27" customHeight="1" thickBot="1">
      <c r="A11" s="950">
        <v>3</v>
      </c>
      <c r="B11" s="1376"/>
      <c r="C11" s="974" t="s">
        <v>1316</v>
      </c>
      <c r="D11" s="975">
        <v>0</v>
      </c>
      <c r="E11" s="976" t="s">
        <v>853</v>
      </c>
      <c r="F11" s="976" t="s">
        <v>853</v>
      </c>
      <c r="G11" s="973"/>
      <c r="H11" s="968"/>
    </row>
    <row r="12" spans="1:8" s="315" customFormat="1" ht="14.25" customHeight="1" thickBot="1">
      <c r="A12" s="950">
        <v>4</v>
      </c>
      <c r="B12" s="1376"/>
      <c r="C12" s="970" t="s">
        <v>1340</v>
      </c>
      <c r="D12" s="971">
        <v>0</v>
      </c>
      <c r="E12" s="972" t="s">
        <v>853</v>
      </c>
      <c r="F12" s="972" t="s">
        <v>853</v>
      </c>
      <c r="G12" s="973"/>
      <c r="H12" s="968"/>
    </row>
    <row r="13" spans="1:8" s="315" customFormat="1" ht="15.75" thickBot="1">
      <c r="A13" s="950">
        <v>5</v>
      </c>
      <c r="B13" s="1376" t="s">
        <v>1341</v>
      </c>
      <c r="C13" s="970" t="s">
        <v>1338</v>
      </c>
      <c r="D13" s="971">
        <f>ROUND('[20]10.Other mitigating actions'!E14,0)</f>
        <v>0</v>
      </c>
      <c r="E13" s="972" t="str">
        <f>'[20]10.Other mitigating actions'!F14</f>
        <v>n/a</v>
      </c>
      <c r="F13" s="972" t="str">
        <f>'[20]10.Other mitigating actions'!G14</f>
        <v>n/a</v>
      </c>
      <c r="G13" s="977"/>
      <c r="H13" s="968"/>
    </row>
    <row r="14" spans="1:8" s="315" customFormat="1" ht="21.75" customHeight="1" thickBot="1">
      <c r="A14" s="950">
        <v>6</v>
      </c>
      <c r="B14" s="1376"/>
      <c r="C14" s="970" t="s">
        <v>1339</v>
      </c>
      <c r="D14" s="970">
        <f>ROUND('[20]10.Other mitigating actions'!E15,0)</f>
        <v>17</v>
      </c>
      <c r="E14" s="972" t="str">
        <f>'[20]10.Other mitigating actions'!F15</f>
        <v>Yes</v>
      </c>
      <c r="F14" s="972" t="str">
        <f>'[20]10.Other mitigating actions'!G15</f>
        <v>No</v>
      </c>
      <c r="G14" s="1377" t="s">
        <v>1344</v>
      </c>
      <c r="H14" s="968"/>
    </row>
    <row r="15" spans="1:8" s="315" customFormat="1" ht="25.5" customHeight="1" thickBot="1">
      <c r="A15" s="950">
        <v>7</v>
      </c>
      <c r="B15" s="1376"/>
      <c r="C15" s="974" t="s">
        <v>1316</v>
      </c>
      <c r="D15" s="978">
        <f>ROUND('[20]10.Other mitigating actions'!E16,0)</f>
        <v>15</v>
      </c>
      <c r="E15" s="976" t="str">
        <f>'[20]10.Other mitigating actions'!F16</f>
        <v>Yes</v>
      </c>
      <c r="F15" s="976" t="str">
        <f>'[20]10.Other mitigating actions'!G16</f>
        <v>No</v>
      </c>
      <c r="G15" s="1378"/>
      <c r="H15" s="968"/>
    </row>
    <row r="16" spans="1:8" s="315" customFormat="1" ht="15.75" thickBot="1">
      <c r="A16" s="950">
        <v>8</v>
      </c>
      <c r="B16" s="1376"/>
      <c r="C16" s="970" t="s">
        <v>1345</v>
      </c>
      <c r="D16" s="970">
        <f>ROUND('[20]10.Other mitigating actions'!E17,0)</f>
        <v>5</v>
      </c>
      <c r="E16" s="972" t="str">
        <f>'[20]10.Other mitigating actions'!F17</f>
        <v>Yes</v>
      </c>
      <c r="F16" s="972" t="str">
        <f>'[20]10.Other mitigating actions'!G17</f>
        <v>No</v>
      </c>
      <c r="G16" s="1378"/>
      <c r="H16" s="968"/>
    </row>
    <row r="17" spans="1:8" s="315" customFormat="1" ht="26.25" customHeight="1" thickBot="1">
      <c r="A17" s="950">
        <v>9</v>
      </c>
      <c r="B17" s="1376"/>
      <c r="C17" s="974" t="s">
        <v>1317</v>
      </c>
      <c r="D17" s="971">
        <f>ROUND('[20]10.Other mitigating actions'!E18,0)</f>
        <v>0</v>
      </c>
      <c r="E17" s="976" t="s">
        <v>853</v>
      </c>
      <c r="F17" s="976" t="s">
        <v>853</v>
      </c>
      <c r="G17" s="1379"/>
      <c r="H17" s="968"/>
    </row>
    <row r="18" spans="1:8" s="315" customFormat="1" ht="21" customHeight="1" thickBot="1">
      <c r="A18" s="950">
        <v>10</v>
      </c>
      <c r="B18" s="1376"/>
      <c r="C18" s="974" t="s">
        <v>1346</v>
      </c>
      <c r="D18" s="971">
        <f>'[20]10.Other mitigating actions'!E19</f>
        <v>0</v>
      </c>
      <c r="E18" s="976" t="str">
        <f>'[20]10.Other mitigating actions'!F19</f>
        <v>n/a</v>
      </c>
      <c r="F18" s="976" t="str">
        <f>'[20]10.Other mitigating actions'!G19</f>
        <v>n/a</v>
      </c>
      <c r="G18" s="1039"/>
      <c r="H18" s="968"/>
    </row>
    <row r="19" spans="1:8" s="315" customFormat="1" ht="15.75" thickBot="1">
      <c r="A19" s="950">
        <v>11</v>
      </c>
      <c r="B19" s="1376"/>
      <c r="C19" s="970" t="s">
        <v>1340</v>
      </c>
      <c r="D19" s="971">
        <f>'[20]10.Other mitigating actions'!E20</f>
        <v>0</v>
      </c>
      <c r="E19" s="972" t="str">
        <f>'[20]10.Other mitigating actions'!F20</f>
        <v>n/a</v>
      </c>
      <c r="F19" s="972" t="str">
        <f>'[20]10.Other mitigating actions'!G20</f>
        <v>n/a</v>
      </c>
      <c r="G19" s="977"/>
      <c r="H19" s="968"/>
    </row>
    <row r="20" spans="1:8" s="968" customFormat="1" ht="10.5"/>
    <row r="21" spans="1:8" s="968" customFormat="1" ht="11.25" thickBot="1"/>
    <row r="22" spans="1:8" s="968" customFormat="1" ht="15.75" thickBot="1">
      <c r="A22" s="1380" t="s">
        <v>1319</v>
      </c>
      <c r="B22" s="950" t="s">
        <v>3</v>
      </c>
      <c r="C22" s="950" t="s">
        <v>4</v>
      </c>
      <c r="D22" s="950" t="s">
        <v>5</v>
      </c>
      <c r="E22" s="950" t="s">
        <v>130</v>
      </c>
      <c r="F22" s="969" t="s">
        <v>127</v>
      </c>
      <c r="G22" s="969" t="s">
        <v>128</v>
      </c>
    </row>
    <row r="23" spans="1:8" s="968" customFormat="1" ht="15.75" customHeight="1" thickBot="1">
      <c r="A23" s="1381"/>
      <c r="B23" s="1345" t="s">
        <v>1331</v>
      </c>
      <c r="C23" s="1345" t="s">
        <v>1332</v>
      </c>
      <c r="D23" s="1322" t="s">
        <v>1333</v>
      </c>
      <c r="E23" s="1363" t="s">
        <v>1334</v>
      </c>
      <c r="F23" s="1366" t="s">
        <v>1335</v>
      </c>
      <c r="G23" s="1373" t="s">
        <v>1336</v>
      </c>
    </row>
    <row r="24" spans="1:8" s="315" customFormat="1" ht="15.75" thickBot="1">
      <c r="A24" s="1381"/>
      <c r="B24" s="1361"/>
      <c r="C24" s="1361"/>
      <c r="D24" s="1322"/>
      <c r="E24" s="1364"/>
      <c r="F24" s="1367"/>
      <c r="G24" s="1374"/>
      <c r="H24" s="968"/>
    </row>
    <row r="25" spans="1:8" s="315" customFormat="1" ht="43.5" customHeight="1" thickBot="1">
      <c r="A25" s="1382"/>
      <c r="B25" s="1362"/>
      <c r="C25" s="1362"/>
      <c r="D25" s="949" t="s">
        <v>36</v>
      </c>
      <c r="E25" s="1365"/>
      <c r="F25" s="1368"/>
      <c r="G25" s="1375"/>
      <c r="H25" s="968"/>
    </row>
    <row r="26" spans="1:8" s="315" customFormat="1" ht="15.75" thickBot="1">
      <c r="A26" s="950">
        <v>1</v>
      </c>
      <c r="B26" s="1376" t="s">
        <v>1337</v>
      </c>
      <c r="C26" s="970" t="s">
        <v>1338</v>
      </c>
      <c r="D26" s="971">
        <v>0</v>
      </c>
      <c r="E26" s="972" t="s">
        <v>853</v>
      </c>
      <c r="F26" s="972" t="s">
        <v>853</v>
      </c>
      <c r="G26" s="973"/>
      <c r="H26" s="968"/>
    </row>
    <row r="27" spans="1:8" s="315" customFormat="1" ht="15.75" thickBot="1">
      <c r="A27" s="950">
        <v>2</v>
      </c>
      <c r="B27" s="1376"/>
      <c r="C27" s="970" t="s">
        <v>1339</v>
      </c>
      <c r="D27" s="971">
        <v>0</v>
      </c>
      <c r="E27" s="972" t="s">
        <v>853</v>
      </c>
      <c r="F27" s="972" t="s">
        <v>853</v>
      </c>
      <c r="G27" s="973"/>
      <c r="H27" s="968"/>
    </row>
    <row r="28" spans="1:8" s="315" customFormat="1" ht="25.5" customHeight="1" thickBot="1">
      <c r="A28" s="950">
        <v>3</v>
      </c>
      <c r="B28" s="1376"/>
      <c r="C28" s="974" t="s">
        <v>1316</v>
      </c>
      <c r="D28" s="975">
        <v>0</v>
      </c>
      <c r="E28" s="976" t="s">
        <v>853</v>
      </c>
      <c r="F28" s="976" t="s">
        <v>853</v>
      </c>
      <c r="G28" s="973"/>
      <c r="H28" s="968"/>
    </row>
    <row r="29" spans="1:8" s="315" customFormat="1" ht="15.75" customHeight="1" thickBot="1">
      <c r="A29" s="950">
        <v>4</v>
      </c>
      <c r="B29" s="1376"/>
      <c r="C29" s="970" t="s">
        <v>1340</v>
      </c>
      <c r="D29" s="971">
        <v>0</v>
      </c>
      <c r="E29" s="972" t="s">
        <v>853</v>
      </c>
      <c r="F29" s="972" t="s">
        <v>853</v>
      </c>
      <c r="G29" s="973"/>
      <c r="H29" s="968"/>
    </row>
    <row r="30" spans="1:8" s="315" customFormat="1" ht="15.75" customHeight="1" thickBot="1">
      <c r="A30" s="950">
        <v>5</v>
      </c>
      <c r="B30" s="1376" t="s">
        <v>1341</v>
      </c>
      <c r="C30" s="970" t="s">
        <v>1338</v>
      </c>
      <c r="D30" s="971">
        <v>0</v>
      </c>
      <c r="E30" s="972" t="s">
        <v>853</v>
      </c>
      <c r="F30" s="972" t="s">
        <v>853</v>
      </c>
      <c r="G30" s="977"/>
      <c r="H30" s="968"/>
    </row>
    <row r="31" spans="1:8" s="315" customFormat="1" ht="15.75" thickBot="1">
      <c r="A31" s="950">
        <v>6</v>
      </c>
      <c r="B31" s="1376"/>
      <c r="C31" s="970" t="s">
        <v>1339</v>
      </c>
      <c r="D31" s="970">
        <v>18</v>
      </c>
      <c r="E31" s="972" t="s">
        <v>1342</v>
      </c>
      <c r="F31" s="972" t="s">
        <v>1343</v>
      </c>
      <c r="G31" s="1377" t="s">
        <v>1344</v>
      </c>
      <c r="H31" s="968"/>
    </row>
    <row r="32" spans="1:8" s="315" customFormat="1" ht="25.5" customHeight="1" thickBot="1">
      <c r="A32" s="950">
        <v>7</v>
      </c>
      <c r="B32" s="1376"/>
      <c r="C32" s="974" t="s">
        <v>1316</v>
      </c>
      <c r="D32" s="978">
        <v>17</v>
      </c>
      <c r="E32" s="976" t="s">
        <v>1342</v>
      </c>
      <c r="F32" s="976" t="s">
        <v>1343</v>
      </c>
      <c r="G32" s="1378"/>
      <c r="H32" s="968"/>
    </row>
    <row r="33" spans="1:16" s="315" customFormat="1" ht="15.75" customHeight="1" thickBot="1">
      <c r="A33" s="950">
        <v>8</v>
      </c>
      <c r="B33" s="1376"/>
      <c r="C33" s="970" t="s">
        <v>1345</v>
      </c>
      <c r="D33" s="970">
        <v>3</v>
      </c>
      <c r="E33" s="972" t="s">
        <v>1342</v>
      </c>
      <c r="F33" s="972" t="s">
        <v>1343</v>
      </c>
      <c r="G33" s="1378"/>
      <c r="H33" s="968"/>
    </row>
    <row r="34" spans="1:16" s="315" customFormat="1" ht="26.25" customHeight="1" thickBot="1">
      <c r="A34" s="950">
        <v>9</v>
      </c>
      <c r="B34" s="1376"/>
      <c r="C34" s="974" t="s">
        <v>1317</v>
      </c>
      <c r="D34" s="975">
        <v>0</v>
      </c>
      <c r="E34" s="976" t="s">
        <v>853</v>
      </c>
      <c r="F34" s="976" t="s">
        <v>853</v>
      </c>
      <c r="G34" s="1378"/>
      <c r="H34" s="968"/>
    </row>
    <row r="35" spans="1:16" s="315" customFormat="1" ht="15.75" thickBot="1">
      <c r="A35" s="950">
        <v>10</v>
      </c>
      <c r="B35" s="1376"/>
      <c r="C35" s="974" t="s">
        <v>1346</v>
      </c>
      <c r="D35" s="975">
        <v>0</v>
      </c>
      <c r="E35" s="976" t="s">
        <v>853</v>
      </c>
      <c r="F35" s="976" t="s">
        <v>853</v>
      </c>
      <c r="G35" s="1379"/>
      <c r="H35" s="968"/>
    </row>
    <row r="36" spans="1:16" s="315" customFormat="1" ht="15.75" thickBot="1">
      <c r="A36" s="950">
        <v>11</v>
      </c>
      <c r="B36" s="1376"/>
      <c r="C36" s="970" t="s">
        <v>1340</v>
      </c>
      <c r="D36" s="971">
        <v>0</v>
      </c>
      <c r="E36" s="972" t="s">
        <v>853</v>
      </c>
      <c r="F36" s="972" t="s">
        <v>853</v>
      </c>
      <c r="G36" s="977"/>
      <c r="H36" s="968"/>
    </row>
    <row r="37" spans="1:16" s="315" customFormat="1" ht="15">
      <c r="A37" s="968"/>
      <c r="B37" s="968"/>
      <c r="C37" s="968"/>
      <c r="D37" s="968"/>
      <c r="E37" s="968"/>
      <c r="F37" s="968"/>
      <c r="G37" s="968"/>
      <c r="H37" s="968"/>
    </row>
    <row r="38" spans="1:16" s="315" customFormat="1" ht="34.5" customHeight="1">
      <c r="A38" s="1369" t="s">
        <v>1534</v>
      </c>
      <c r="B38" s="1369"/>
      <c r="C38" s="1369"/>
      <c r="D38" s="1369"/>
      <c r="E38" s="1369"/>
      <c r="F38" s="1369"/>
      <c r="G38" s="1369"/>
      <c r="H38" s="1011"/>
      <c r="I38" s="1011"/>
      <c r="J38" s="1011"/>
      <c r="K38" s="1011"/>
      <c r="L38" s="1011"/>
      <c r="M38" s="1011"/>
      <c r="N38" s="1011"/>
      <c r="O38" s="1011"/>
      <c r="P38" s="1011"/>
    </row>
    <row r="39" spans="1:16" s="1072" customFormat="1" ht="15">
      <c r="A39" s="1075"/>
      <c r="B39" s="1075"/>
      <c r="C39" s="1075"/>
      <c r="D39" s="1075"/>
      <c r="E39" s="1075"/>
      <c r="F39" s="1075"/>
      <c r="G39" s="1075"/>
      <c r="H39" s="1011"/>
      <c r="I39" s="1011"/>
      <c r="J39" s="1011"/>
      <c r="K39" s="1011"/>
      <c r="L39" s="1011"/>
      <c r="M39" s="1011"/>
      <c r="N39" s="1011"/>
      <c r="O39" s="1011"/>
      <c r="P39" s="1011"/>
    </row>
    <row r="40" spans="1:16" s="1072" customFormat="1" ht="15">
      <c r="A40" s="1077" t="s">
        <v>1535</v>
      </c>
      <c r="B40" s="1075"/>
      <c r="C40" s="1075"/>
      <c r="D40" s="1075"/>
      <c r="E40" s="1075"/>
      <c r="F40" s="1075"/>
      <c r="G40" s="1075"/>
      <c r="H40" s="1011"/>
      <c r="I40" s="1011"/>
      <c r="J40" s="1011"/>
      <c r="K40" s="1011"/>
      <c r="L40" s="1011"/>
      <c r="M40" s="1011"/>
      <c r="N40" s="1011"/>
      <c r="O40" s="1011"/>
      <c r="P40" s="1011"/>
    </row>
    <row r="41" spans="1:16" s="1072" customFormat="1" ht="42" customHeight="1">
      <c r="A41" s="1360" t="s">
        <v>1553</v>
      </c>
      <c r="B41" s="1360"/>
      <c r="C41" s="1360"/>
      <c r="D41" s="1360"/>
      <c r="E41" s="1360"/>
      <c r="F41" s="1360"/>
      <c r="G41" s="1360"/>
      <c r="H41" s="1011"/>
      <c r="I41" s="1011"/>
      <c r="J41" s="1011"/>
      <c r="K41" s="1011"/>
      <c r="L41" s="1011"/>
      <c r="M41" s="1011"/>
      <c r="N41" s="1011"/>
      <c r="O41" s="1011"/>
      <c r="P41" s="1011"/>
    </row>
    <row r="42" spans="1:16" s="315" customFormat="1" ht="15">
      <c r="A42" s="968"/>
      <c r="B42" s="968"/>
      <c r="C42" s="968"/>
      <c r="D42" s="968"/>
      <c r="E42" s="968"/>
      <c r="F42" s="968"/>
      <c r="G42" s="968"/>
      <c r="H42" s="968"/>
    </row>
    <row r="43" spans="1:16" s="222" customFormat="1" ht="24" customHeight="1">
      <c r="A43" s="178"/>
      <c r="B43" s="178"/>
      <c r="C43" s="178"/>
      <c r="D43" s="178"/>
      <c r="E43" s="178"/>
      <c r="F43" s="178"/>
      <c r="G43" s="178"/>
      <c r="H43" s="178"/>
    </row>
    <row r="47" spans="1:16" ht="0" hidden="1" customHeight="1">
      <c r="A47" s="18" t="s">
        <v>1203</v>
      </c>
    </row>
  </sheetData>
  <sheetProtection algorithmName="SHA-512" hashValue="Q16V1nx33/uxoCii020VID3yVIzvbiK5bM6WLSUASSwgj7D107MM7uwIwKHFtRl0+eDQ2Xi0/Wp74/mGNWty9A==" saltValue="K038apc5a6dCkmHIyZnw/w==" spinCount="100000" sheet="1" objects="1" scenarios="1" selectLockedCells="1"/>
  <mergeCells count="22">
    <mergeCell ref="F6:F8"/>
    <mergeCell ref="G6:G8"/>
    <mergeCell ref="B9:B12"/>
    <mergeCell ref="B13:B19"/>
    <mergeCell ref="G23:G25"/>
    <mergeCell ref="G14:G17"/>
    <mergeCell ref="A5:A8"/>
    <mergeCell ref="B6:B8"/>
    <mergeCell ref="C6:C8"/>
    <mergeCell ref="D6:D7"/>
    <mergeCell ref="E6:E8"/>
    <mergeCell ref="A41:G41"/>
    <mergeCell ref="B23:B25"/>
    <mergeCell ref="C23:C25"/>
    <mergeCell ref="D23:D24"/>
    <mergeCell ref="E23:E25"/>
    <mergeCell ref="F23:F25"/>
    <mergeCell ref="A38:G38"/>
    <mergeCell ref="B26:B29"/>
    <mergeCell ref="B30:B36"/>
    <mergeCell ref="G31:G35"/>
    <mergeCell ref="A22:A25"/>
  </mergeCells>
  <pageMargins left="0.7" right="0.7" top="0.75" bottom="0.75" header="0.3" footer="0.3"/>
  <pageSetup paperSize="9" scale="56"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5">
    <tabColor theme="9" tint="-0.249977111117893"/>
  </sheetPr>
  <dimension ref="A1:B44"/>
  <sheetViews>
    <sheetView workbookViewId="0">
      <selection activeCell="A9" sqref="A9:B9"/>
    </sheetView>
  </sheetViews>
  <sheetFormatPr defaultColWidth="0" defaultRowHeight="14.45" customHeight="1" zeroHeight="1"/>
  <cols>
    <col min="1" max="1" width="109.7109375" style="21" customWidth="1"/>
    <col min="2" max="2" width="3.140625" style="21" customWidth="1"/>
    <col min="3" max="16384" width="9.140625" style="21" hidden="1"/>
  </cols>
  <sheetData>
    <row r="1" spans="1:2" ht="15">
      <c r="A1" s="19" t="s">
        <v>1217</v>
      </c>
      <c r="B1" s="20"/>
    </row>
    <row r="2" spans="1:2" ht="15">
      <c r="A2" s="12"/>
      <c r="B2" s="2"/>
    </row>
    <row r="3" spans="1:2" ht="22.5">
      <c r="A3" s="24" t="s">
        <v>1115</v>
      </c>
      <c r="B3" s="2"/>
    </row>
    <row r="4" spans="1:2" ht="15">
      <c r="A4" s="24"/>
      <c r="B4" s="2"/>
    </row>
    <row r="5" spans="1:2" ht="64.5" customHeight="1">
      <c r="A5" s="24" t="s">
        <v>1183</v>
      </c>
      <c r="B5" s="2"/>
    </row>
    <row r="6" spans="1:2" ht="15">
      <c r="A6" s="24"/>
      <c r="B6" s="2"/>
    </row>
    <row r="7" spans="1:2" ht="45" customHeight="1">
      <c r="A7" s="24" t="s">
        <v>1536</v>
      </c>
      <c r="B7" s="2"/>
    </row>
    <row r="8" spans="1:2" ht="15">
      <c r="A8" s="24"/>
      <c r="B8" s="2"/>
    </row>
    <row r="9" spans="1:2" s="20" customFormat="1" ht="24" customHeight="1">
      <c r="A9" s="11"/>
    </row>
    <row r="10" spans="1:2" ht="15" hidden="1"/>
    <row r="11" spans="1:2" ht="15" hidden="1"/>
    <row r="12" spans="1:2" ht="15" hidden="1"/>
    <row r="13" spans="1:2" ht="15" hidden="1"/>
    <row r="14" spans="1:2" ht="15" hidden="1"/>
    <row r="15" spans="1:2" ht="15" hidden="1"/>
    <row r="21" ht="15" hidden="1"/>
    <row r="22" ht="15" hidden="1"/>
    <row r="44" spans="1:1" ht="14.45" hidden="1" customHeight="1">
      <c r="A44" s="21" t="s">
        <v>1203</v>
      </c>
    </row>
  </sheetData>
  <sheetProtection algorithmName="SHA-512" hashValue="VtGnCViKYkXQyUEa2AIIWu1SwOPMIpRdEQRJTND1WNvRxbbqFirlkFMyR7qD0Czi5LU1+E431sK8OhMC79jxYg==" saltValue="nr1EKKs3bCqPtT1okT+1bw==" spinCount="100000" sheet="1" objects="1" scenarios="1" selectLockedCells="1"/>
  <pageMargins left="0.7" right="0.7" top="0.75" bottom="0.75" header="0.3" footer="0.3"/>
  <pageSetup paperSize="9" scale="77"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3"/>
  <dimension ref="A1:E44"/>
  <sheetViews>
    <sheetView workbookViewId="0">
      <selection activeCell="A26" sqref="A26:XFD26"/>
    </sheetView>
  </sheetViews>
  <sheetFormatPr defaultColWidth="0" defaultRowHeight="15" zeroHeight="1"/>
  <cols>
    <col min="1" max="1" width="8.28515625" style="190" customWidth="1"/>
    <col min="2" max="2" width="73.85546875" style="101" customWidth="1"/>
    <col min="3" max="3" width="18.42578125" style="101" customWidth="1"/>
    <col min="4" max="4" width="19.85546875" style="101" customWidth="1"/>
    <col min="5" max="5" width="2.7109375" style="101" customWidth="1"/>
    <col min="6" max="16384" width="0" style="20" hidden="1"/>
  </cols>
  <sheetData>
    <row r="1" spans="1:5" s="21" customFormat="1">
      <c r="A1" s="19" t="s">
        <v>672</v>
      </c>
      <c r="B1" s="19"/>
      <c r="C1" s="31"/>
      <c r="D1" s="31" t="s">
        <v>899</v>
      </c>
      <c r="E1" s="19"/>
    </row>
    <row r="2" spans="1:5" s="21" customFormat="1">
      <c r="A2" s="102"/>
      <c r="B2" s="2"/>
      <c r="C2" s="2"/>
      <c r="D2" s="2"/>
      <c r="E2" s="2"/>
    </row>
    <row r="3" spans="1:5" s="21" customFormat="1" ht="23.25" customHeight="1">
      <c r="A3" s="1284" t="s">
        <v>1400</v>
      </c>
      <c r="B3" s="1284"/>
      <c r="C3" s="1284"/>
      <c r="D3" s="1284"/>
      <c r="E3" s="2"/>
    </row>
    <row r="4" spans="1:5" s="21" customFormat="1">
      <c r="A4" s="102"/>
      <c r="B4" s="2"/>
      <c r="C4" s="2"/>
      <c r="D4" s="2"/>
      <c r="E4" s="2"/>
    </row>
    <row r="5" spans="1:5" s="21" customFormat="1">
      <c r="A5" s="104" t="s">
        <v>1161</v>
      </c>
      <c r="B5" s="73"/>
      <c r="C5" s="74"/>
      <c r="D5" s="74"/>
      <c r="E5" s="74"/>
    </row>
    <row r="6" spans="1:5" s="21" customFormat="1" ht="15.75" thickBot="1">
      <c r="A6" s="102"/>
      <c r="B6" s="2"/>
      <c r="C6" s="2"/>
      <c r="D6" s="2"/>
      <c r="E6" s="2"/>
    </row>
    <row r="7" spans="1:5" s="21" customFormat="1" ht="15.75" thickBot="1">
      <c r="A7" s="1124"/>
      <c r="B7" s="1125"/>
      <c r="C7" s="720" t="s">
        <v>3</v>
      </c>
      <c r="D7" s="627" t="s">
        <v>4</v>
      </c>
      <c r="E7" s="2"/>
    </row>
    <row r="8" spans="1:5" s="21" customFormat="1" ht="15.75" thickBot="1">
      <c r="A8" s="1126"/>
      <c r="B8" s="1127"/>
      <c r="C8" s="721">
        <v>45107</v>
      </c>
      <c r="D8" s="181">
        <v>44926</v>
      </c>
      <c r="E8" s="99"/>
    </row>
    <row r="9" spans="1:5" s="21" customFormat="1" ht="15.75" thickBot="1">
      <c r="A9" s="1128"/>
      <c r="B9" s="1129"/>
      <c r="C9" s="615" t="s">
        <v>36</v>
      </c>
      <c r="D9" s="114" t="s">
        <v>36</v>
      </c>
      <c r="E9" s="99"/>
    </row>
    <row r="10" spans="1:5" s="21" customFormat="1" ht="15.75" thickBot="1">
      <c r="A10" s="76">
        <v>1</v>
      </c>
      <c r="B10" s="719" t="s">
        <v>65</v>
      </c>
      <c r="C10" s="718">
        <f>'[1]EU LR1 - LRSum'!C8</f>
        <v>25707</v>
      </c>
      <c r="D10" s="718">
        <v>25289</v>
      </c>
      <c r="E10" s="99"/>
    </row>
    <row r="11" spans="1:5" s="21" customFormat="1" ht="25.5" customHeight="1" thickBot="1">
      <c r="A11" s="80">
        <v>2</v>
      </c>
      <c r="B11" s="90" t="s">
        <v>887</v>
      </c>
      <c r="C11" s="118">
        <f>'[1]EU LR1 - LRSum'!C9</f>
        <v>-810.56500000000005</v>
      </c>
      <c r="D11" s="118">
        <v>-804</v>
      </c>
      <c r="E11" s="99"/>
    </row>
    <row r="12" spans="1:5" s="21" customFormat="1" ht="25.5" customHeight="1" thickBot="1">
      <c r="A12" s="80">
        <v>3</v>
      </c>
      <c r="B12" s="90" t="s">
        <v>786</v>
      </c>
      <c r="C12" s="120">
        <f>'[1]EU LR1 - LRSum'!C10</f>
        <v>0</v>
      </c>
      <c r="D12" s="120">
        <v>0</v>
      </c>
      <c r="E12" s="99"/>
    </row>
    <row r="13" spans="1:5" s="21" customFormat="1" ht="15.75" thickBot="1">
      <c r="A13" s="80">
        <v>4</v>
      </c>
      <c r="B13" s="90" t="s">
        <v>888</v>
      </c>
      <c r="C13" s="120">
        <f>'[1]EU LR1 - LRSum'!C11</f>
        <v>0</v>
      </c>
      <c r="D13" s="120">
        <v>0</v>
      </c>
      <c r="E13" s="99"/>
    </row>
    <row r="14" spans="1:5" s="21" customFormat="1" ht="37.5" customHeight="1" thickBot="1">
      <c r="A14" s="80">
        <v>5</v>
      </c>
      <c r="B14" s="90" t="s">
        <v>787</v>
      </c>
      <c r="C14" s="120">
        <f>'[1]EU LR1 - LRSum'!C12</f>
        <v>0</v>
      </c>
      <c r="D14" s="120">
        <v>0</v>
      </c>
      <c r="E14" s="99"/>
    </row>
    <row r="15" spans="1:5" s="21" customFormat="1" ht="21.75" thickBot="1">
      <c r="A15" s="80">
        <v>6</v>
      </c>
      <c r="B15" s="90" t="s">
        <v>788</v>
      </c>
      <c r="C15" s="120">
        <f>'[1]EU LR1 - LRSum'!C13</f>
        <v>0</v>
      </c>
      <c r="D15" s="120">
        <v>0</v>
      </c>
      <c r="E15" s="99"/>
    </row>
    <row r="16" spans="1:5" s="21" customFormat="1" ht="15.75" thickBot="1">
      <c r="A16" s="80">
        <v>7</v>
      </c>
      <c r="B16" s="90" t="s">
        <v>789</v>
      </c>
      <c r="C16" s="120">
        <f>'[1]EU LR1 - LRSum'!C14</f>
        <v>0</v>
      </c>
      <c r="D16" s="120">
        <v>0</v>
      </c>
      <c r="E16" s="99"/>
    </row>
    <row r="17" spans="1:5" s="21" customFormat="1" ht="15.75" thickBot="1">
      <c r="A17" s="80">
        <v>8</v>
      </c>
      <c r="B17" s="90" t="s">
        <v>66</v>
      </c>
      <c r="C17" s="118">
        <f>'[1]EU LR1 - LRSum'!C15</f>
        <v>4</v>
      </c>
      <c r="D17" s="118">
        <v>12</v>
      </c>
      <c r="E17" s="99"/>
    </row>
    <row r="18" spans="1:5" s="21" customFormat="1" ht="15.75" thickBot="1">
      <c r="A18" s="80">
        <v>9</v>
      </c>
      <c r="B18" s="90" t="s">
        <v>790</v>
      </c>
      <c r="C18" s="120">
        <f>'[1]EU LR1 - LRSum'!C16</f>
        <v>0</v>
      </c>
      <c r="D18" s="120">
        <v>0</v>
      </c>
      <c r="E18" s="99"/>
    </row>
    <row r="19" spans="1:5" s="21" customFormat="1" ht="21.75" thickBot="1">
      <c r="A19" s="80">
        <v>10</v>
      </c>
      <c r="B19" s="90" t="s">
        <v>1543</v>
      </c>
      <c r="C19" s="118">
        <f>'[1]EU LR1 - LRSum'!C17</f>
        <v>777</v>
      </c>
      <c r="D19" s="118">
        <v>706</v>
      </c>
      <c r="E19" s="99"/>
    </row>
    <row r="20" spans="1:5" s="21" customFormat="1" ht="23.25" customHeight="1" thickBot="1">
      <c r="A20" s="80">
        <v>11</v>
      </c>
      <c r="B20" s="90" t="s">
        <v>791</v>
      </c>
      <c r="C20" s="120">
        <f>'[1]EU LR1 - LRSum'!C18</f>
        <v>0</v>
      </c>
      <c r="D20" s="120">
        <v>0</v>
      </c>
      <c r="E20" s="99"/>
    </row>
    <row r="21" spans="1:5" s="21" customFormat="1" ht="21.75" thickBot="1">
      <c r="A21" s="80" t="s">
        <v>792</v>
      </c>
      <c r="B21" s="90" t="s">
        <v>889</v>
      </c>
      <c r="C21" s="120">
        <f>'[1]EU LR1 - LRSum'!C19</f>
        <v>0</v>
      </c>
      <c r="D21" s="120">
        <v>0</v>
      </c>
      <c r="E21" s="99"/>
    </row>
    <row r="22" spans="1:5" s="21" customFormat="1" ht="21.75" thickBot="1">
      <c r="A22" s="80" t="s">
        <v>793</v>
      </c>
      <c r="B22" s="90" t="s">
        <v>890</v>
      </c>
      <c r="C22" s="120">
        <f>'[1]EU LR1 - LRSum'!C20</f>
        <v>0</v>
      </c>
      <c r="D22" s="120">
        <v>0</v>
      </c>
      <c r="E22" s="99"/>
    </row>
    <row r="23" spans="1:5" s="21" customFormat="1" ht="15.75" thickBot="1">
      <c r="A23" s="80">
        <v>12</v>
      </c>
      <c r="B23" s="90" t="s">
        <v>67</v>
      </c>
      <c r="C23" s="182">
        <f>'[1]EU LR1 - LRSum'!C21</f>
        <v>-122.43500000000131</v>
      </c>
      <c r="D23" s="182">
        <v>-48</v>
      </c>
      <c r="E23" s="99"/>
    </row>
    <row r="24" spans="1:5" s="21" customFormat="1" ht="15.75" thickBot="1">
      <c r="A24" s="183">
        <v>13</v>
      </c>
      <c r="B24" s="184" t="s">
        <v>639</v>
      </c>
      <c r="C24" s="185">
        <f>'[1]EU LR1 - LRSum'!C22</f>
        <v>25555</v>
      </c>
      <c r="D24" s="185">
        <v>25155</v>
      </c>
      <c r="E24" s="99"/>
    </row>
    <row r="25" spans="1:5" s="21" customFormat="1">
      <c r="A25" s="186"/>
      <c r="B25" s="187"/>
      <c r="C25" s="187"/>
      <c r="D25" s="187"/>
      <c r="E25" s="99"/>
    </row>
    <row r="26" spans="1:5" ht="24" customHeight="1">
      <c r="A26" s="188"/>
      <c r="B26" s="189"/>
      <c r="C26" s="189"/>
      <c r="D26" s="189"/>
    </row>
    <row r="27" spans="1:5" hidden="1">
      <c r="A27" s="188"/>
      <c r="B27" s="189"/>
      <c r="C27" s="189"/>
      <c r="D27" s="189"/>
    </row>
    <row r="28" spans="1:5" hidden="1">
      <c r="A28" s="188"/>
      <c r="B28" s="189"/>
      <c r="C28" s="189"/>
      <c r="D28" s="189"/>
    </row>
    <row r="29" spans="1:5" hidden="1">
      <c r="A29" s="188"/>
      <c r="B29" s="189"/>
      <c r="C29" s="189"/>
      <c r="D29" s="189"/>
    </row>
    <row r="30" spans="1:5" hidden="1">
      <c r="A30" s="188"/>
      <c r="B30" s="189"/>
      <c r="C30" s="189"/>
      <c r="D30" s="189"/>
    </row>
    <row r="31" spans="1:5" hidden="1">
      <c r="A31" s="188"/>
      <c r="B31" s="189"/>
      <c r="C31" s="189"/>
      <c r="D31" s="189"/>
    </row>
    <row r="32" spans="1:5" hidden="1">
      <c r="A32" s="188"/>
      <c r="B32" s="189"/>
      <c r="C32" s="189"/>
      <c r="D32" s="189"/>
    </row>
    <row r="33" spans="1:4" hidden="1">
      <c r="A33" s="188"/>
      <c r="B33" s="189"/>
      <c r="C33" s="189"/>
      <c r="D33" s="189"/>
    </row>
    <row r="34" spans="1:4" hidden="1">
      <c r="A34" s="188"/>
      <c r="B34" s="189"/>
      <c r="C34" s="189"/>
      <c r="D34" s="189"/>
    </row>
    <row r="35" spans="1:4" hidden="1">
      <c r="A35" s="188"/>
      <c r="B35" s="189"/>
      <c r="C35" s="189"/>
      <c r="D35" s="189"/>
    </row>
    <row r="36" spans="1:4" hidden="1">
      <c r="A36" s="188"/>
      <c r="B36" s="189"/>
      <c r="C36" s="189"/>
      <c r="D36" s="189"/>
    </row>
    <row r="44" spans="1:4" hidden="1">
      <c r="A44" s="190" t="s">
        <v>1203</v>
      </c>
    </row>
  </sheetData>
  <sheetProtection algorithmName="SHA-512" hashValue="T3apNHPI9VEx5DOlWBu/OkaBwG8NAoE7CrFO7PcCt+ckLUZjvQu5abmfDGmY7YHFthv5hVDpnrB8FY7i5MeSdg==" saltValue="AyvysI3uV9HQae4tiBBVJA==" spinCount="100000" sheet="1" objects="1" scenarios="1" selectLockedCells="1"/>
  <customSheetViews>
    <customSheetView guid="{37226721-D1D5-4398-9EDA-67E59F139E5C}">
      <selection activeCell="D8" sqref="D8"/>
      <pageMargins left="0.7" right="0.7" top="0.75" bottom="0.75" header="0.3" footer="0.3"/>
      <pageSetup paperSize="9" orientation="portrait" r:id="rId1"/>
    </customSheetView>
    <customSheetView guid="{903BF3C7-8C98-4810-9C20-2AC37A2650A6}">
      <selection activeCell="C17" sqref="C17"/>
      <pageMargins left="0.7" right="0.7" top="0.75" bottom="0.75" header="0.3" footer="0.3"/>
      <pageSetup paperSize="9" orientation="portrait" r:id="rId2"/>
    </customSheetView>
    <customSheetView guid="{353F5685-0B8B-4AA1-9F16-66557969DCE8}">
      <selection activeCell="D11" sqref="D11"/>
      <pageMargins left="0.7" right="0.7" top="0.75" bottom="0.75" header="0.3" footer="0.3"/>
      <pageSetup paperSize="9" orientation="portrait" r:id="rId3"/>
    </customSheetView>
    <customSheetView guid="{1F1CDE94-43EA-4A90-82AF-291799113E76}">
      <selection activeCell="E6" sqref="E6"/>
      <pageMargins left="0.7" right="0.7" top="0.75" bottom="0.75" header="0.3" footer="0.3"/>
      <pageSetup paperSize="9" orientation="portrait" r:id="rId4"/>
    </customSheetView>
    <customSheetView guid="{4F760026-2E26-4881-AAA8-3BCC1A815AF3}">
      <selection activeCell="D18" sqref="D18"/>
      <pageMargins left="0.7" right="0.7" top="0.75" bottom="0.75" header="0.3" footer="0.3"/>
      <pageSetup paperSize="9" orientation="portrait" r:id="rId5"/>
    </customSheetView>
  </customSheetViews>
  <mergeCells count="2">
    <mergeCell ref="A7:B9"/>
    <mergeCell ref="A3:D3"/>
  </mergeCells>
  <pageMargins left="0.7" right="0.7" top="0.75" bottom="0.75" header="0.3" footer="0.3"/>
  <pageSetup paperSize="9" scale="71" orientation="portrait" r:id="rId6"/>
  <drawing r:id="rId7"/>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4"/>
  <dimension ref="A1:E93"/>
  <sheetViews>
    <sheetView topLeftCell="A64" workbookViewId="0">
      <selection activeCell="A93" sqref="A93:E93"/>
    </sheetView>
  </sheetViews>
  <sheetFormatPr defaultColWidth="0" defaultRowHeight="15" zeroHeight="1"/>
  <cols>
    <col min="1" max="1" width="10.28515625" style="179" customWidth="1"/>
    <col min="2" max="2" width="68.42578125" style="180" customWidth="1"/>
    <col min="3" max="3" width="17.140625" style="99" customWidth="1"/>
    <col min="4" max="4" width="18.7109375" style="99" customWidth="1"/>
    <col min="5" max="5" width="2.7109375" style="99" customWidth="1"/>
    <col min="6" max="16384" width="0" style="21" hidden="1"/>
  </cols>
  <sheetData>
    <row r="1" spans="1:5">
      <c r="A1" s="19" t="s">
        <v>672</v>
      </c>
      <c r="B1" s="19"/>
      <c r="C1" s="31"/>
      <c r="D1" s="31" t="s">
        <v>899</v>
      </c>
      <c r="E1" s="19"/>
    </row>
    <row r="2" spans="1:5">
      <c r="A2" s="102"/>
      <c r="B2" s="103"/>
      <c r="C2" s="2"/>
      <c r="D2" s="2"/>
      <c r="E2" s="2"/>
    </row>
    <row r="3" spans="1:5" ht="22.5" customHeight="1">
      <c r="A3" s="1284" t="s">
        <v>1401</v>
      </c>
      <c r="B3" s="1284"/>
      <c r="C3" s="1284"/>
      <c r="D3" s="1284"/>
      <c r="E3" s="2"/>
    </row>
    <row r="4" spans="1:5">
      <c r="A4" s="102"/>
      <c r="B4" s="103"/>
      <c r="C4" s="2"/>
      <c r="D4" s="2"/>
      <c r="E4" s="2"/>
    </row>
    <row r="5" spans="1:5">
      <c r="A5" s="104" t="s">
        <v>1162</v>
      </c>
      <c r="B5" s="73"/>
      <c r="C5" s="74"/>
      <c r="D5" s="74"/>
      <c r="E5" s="74"/>
    </row>
    <row r="6" spans="1:5" ht="15.75" thickBot="1">
      <c r="A6" s="105"/>
      <c r="B6" s="106"/>
      <c r="C6" s="15"/>
      <c r="D6" s="15"/>
      <c r="E6" s="2"/>
    </row>
    <row r="7" spans="1:5" ht="12.75" customHeight="1" thickBot="1">
      <c r="A7" s="71"/>
      <c r="B7" s="107"/>
      <c r="C7" s="1393" t="s">
        <v>69</v>
      </c>
      <c r="D7" s="1394"/>
    </row>
    <row r="8" spans="1:5" ht="15.75" thickBot="1">
      <c r="A8" s="71"/>
      <c r="B8" s="107"/>
      <c r="C8" s="108" t="s">
        <v>3</v>
      </c>
      <c r="D8" s="109" t="s">
        <v>4</v>
      </c>
    </row>
    <row r="9" spans="1:5" ht="15.75" thickBot="1">
      <c r="A9" s="71"/>
      <c r="B9" s="107"/>
      <c r="C9" s="110">
        <v>45107</v>
      </c>
      <c r="D9" s="111">
        <v>44926</v>
      </c>
    </row>
    <row r="10" spans="1:5" ht="15.75" thickBot="1">
      <c r="A10" s="112"/>
      <c r="B10" s="113"/>
      <c r="C10" s="114" t="s">
        <v>36</v>
      </c>
      <c r="D10" s="114" t="s">
        <v>36</v>
      </c>
    </row>
    <row r="11" spans="1:5" ht="15.75" thickBot="1">
      <c r="A11" s="1383" t="s">
        <v>70</v>
      </c>
      <c r="B11" s="1384"/>
      <c r="C11" s="115"/>
      <c r="D11" s="115"/>
    </row>
    <row r="12" spans="1:5" ht="15.75" thickBot="1">
      <c r="A12" s="116">
        <v>1</v>
      </c>
      <c r="B12" s="117" t="s">
        <v>794</v>
      </c>
      <c r="C12" s="118">
        <f>'[1]EU LR2 - LRCom'!C10</f>
        <v>24774</v>
      </c>
      <c r="D12" s="118">
        <v>24341</v>
      </c>
    </row>
    <row r="13" spans="1:5" ht="21.75" thickBot="1">
      <c r="A13" s="119">
        <v>2</v>
      </c>
      <c r="B13" s="117" t="s">
        <v>795</v>
      </c>
      <c r="C13" s="120">
        <f>'[1]EU LR2 - LRCom'!C11</f>
        <v>0</v>
      </c>
      <c r="D13" s="120">
        <v>0</v>
      </c>
    </row>
    <row r="14" spans="1:5" ht="21.75" thickBot="1">
      <c r="A14" s="119">
        <v>3</v>
      </c>
      <c r="B14" s="117" t="s">
        <v>796</v>
      </c>
      <c r="C14" s="120">
        <f>'[1]EU LR2 - LRCom'!C12</f>
        <v>0</v>
      </c>
      <c r="D14" s="120">
        <v>0</v>
      </c>
    </row>
    <row r="15" spans="1:5" ht="21.75" thickBot="1">
      <c r="A15" s="119">
        <v>4</v>
      </c>
      <c r="B15" s="117" t="s">
        <v>797</v>
      </c>
      <c r="C15" s="120">
        <f>'[1]EU LR2 - LRCom'!C13</f>
        <v>0</v>
      </c>
      <c r="D15" s="120">
        <v>0</v>
      </c>
    </row>
    <row r="16" spans="1:5" ht="15.75" thickBot="1">
      <c r="A16" s="119">
        <v>5</v>
      </c>
      <c r="B16" s="117" t="s">
        <v>798</v>
      </c>
      <c r="C16" s="120">
        <f>'[1]EU LR2 - LRCom'!C14</f>
        <v>0</v>
      </c>
      <c r="D16" s="120">
        <v>0</v>
      </c>
    </row>
    <row r="17" spans="1:5" ht="21" customHeight="1" thickBot="1">
      <c r="A17" s="116">
        <v>6</v>
      </c>
      <c r="B17" s="121" t="s">
        <v>799</v>
      </c>
      <c r="C17" s="122">
        <f>'[1]EU LR2 - LRCom'!C15</f>
        <v>-49</v>
      </c>
      <c r="D17" s="123">
        <v>49</v>
      </c>
    </row>
    <row r="18" spans="1:5" ht="21" customHeight="1" thickBot="1">
      <c r="A18" s="116">
        <v>7</v>
      </c>
      <c r="B18" s="124" t="s">
        <v>800</v>
      </c>
      <c r="C18" s="125">
        <f>'[1]EU LR2 - LRCom'!C16</f>
        <v>24725</v>
      </c>
      <c r="D18" s="125">
        <v>24390</v>
      </c>
    </row>
    <row r="19" spans="1:5" ht="16.5" customHeight="1" thickBot="1">
      <c r="A19" s="1383" t="s">
        <v>71</v>
      </c>
      <c r="B19" s="1384"/>
      <c r="C19" s="126"/>
      <c r="D19" s="126"/>
    </row>
    <row r="20" spans="1:5" ht="33" customHeight="1" thickBot="1">
      <c r="A20" s="127">
        <v>8</v>
      </c>
      <c r="B20" s="117" t="s">
        <v>1542</v>
      </c>
      <c r="C20" s="118">
        <f>'[1]EU LR2 - LRCom'!C18</f>
        <v>27</v>
      </c>
      <c r="D20" s="118">
        <v>29</v>
      </c>
    </row>
    <row r="21" spans="1:5" ht="21.75" thickBot="1">
      <c r="A21" s="127" t="s">
        <v>801</v>
      </c>
      <c r="B21" s="128" t="s">
        <v>802</v>
      </c>
      <c r="C21" s="120">
        <f>'[1]EU LR2 - LRCom'!C19</f>
        <v>0</v>
      </c>
      <c r="D21" s="120">
        <v>0</v>
      </c>
    </row>
    <row r="22" spans="1:5" ht="21.75" thickBot="1">
      <c r="A22" s="127">
        <v>9</v>
      </c>
      <c r="B22" s="129" t="s">
        <v>803</v>
      </c>
      <c r="C22" s="118">
        <f>'[1]EU LR2 - LRCom'!C20</f>
        <v>26</v>
      </c>
      <c r="D22" s="118">
        <v>31</v>
      </c>
    </row>
    <row r="23" spans="1:5" ht="33" customHeight="1" thickBot="1">
      <c r="A23" s="119" t="s">
        <v>804</v>
      </c>
      <c r="B23" s="128" t="s">
        <v>805</v>
      </c>
      <c r="C23" s="120">
        <f>'[1]EU LR2 - LRCom'!C21</f>
        <v>0</v>
      </c>
      <c r="D23" s="120">
        <v>0</v>
      </c>
    </row>
    <row r="24" spans="1:5" ht="33" customHeight="1" thickBot="1">
      <c r="A24" s="130" t="s">
        <v>806</v>
      </c>
      <c r="B24" s="128" t="s">
        <v>807</v>
      </c>
      <c r="C24" s="120">
        <f>'[1]EU LR2 - LRCom'!C22</f>
        <v>0</v>
      </c>
      <c r="D24" s="120">
        <v>0</v>
      </c>
    </row>
    <row r="25" spans="1:5" ht="33" customHeight="1" thickBot="1">
      <c r="A25" s="119">
        <v>10</v>
      </c>
      <c r="B25" s="131" t="s">
        <v>808</v>
      </c>
      <c r="C25" s="120">
        <f>'[1]EU LR2 - LRCom'!C23</f>
        <v>0</v>
      </c>
      <c r="D25" s="120">
        <v>0</v>
      </c>
    </row>
    <row r="26" spans="1:5" ht="33" customHeight="1" thickBot="1">
      <c r="A26" s="119" t="s">
        <v>809</v>
      </c>
      <c r="B26" s="131" t="s">
        <v>810</v>
      </c>
      <c r="C26" s="120">
        <f>'[1]EU LR2 - LRCom'!C24</f>
        <v>0</v>
      </c>
      <c r="D26" s="120">
        <v>0</v>
      </c>
    </row>
    <row r="27" spans="1:5" ht="33" customHeight="1" thickBot="1">
      <c r="A27" s="119" t="s">
        <v>811</v>
      </c>
      <c r="B27" s="131" t="s">
        <v>891</v>
      </c>
      <c r="C27" s="120">
        <f>'[1]EU LR2 - LRCom'!C25</f>
        <v>0</v>
      </c>
      <c r="D27" s="120">
        <v>0</v>
      </c>
    </row>
    <row r="28" spans="1:5" ht="33" customHeight="1" thickBot="1">
      <c r="A28" s="119">
        <v>11</v>
      </c>
      <c r="B28" s="121" t="s">
        <v>812</v>
      </c>
      <c r="C28" s="120">
        <f>'[1]EU LR2 - LRCom'!C26</f>
        <v>0</v>
      </c>
      <c r="D28" s="120">
        <v>0</v>
      </c>
    </row>
    <row r="29" spans="1:5" ht="33" customHeight="1" thickBot="1">
      <c r="A29" s="119">
        <v>12</v>
      </c>
      <c r="B29" s="121" t="s">
        <v>813</v>
      </c>
      <c r="C29" s="132">
        <f>'[1]EU LR2 - LRCom'!C27</f>
        <v>0</v>
      </c>
      <c r="D29" s="132">
        <v>0</v>
      </c>
    </row>
    <row r="30" spans="1:5" s="2" customFormat="1" ht="16.5" customHeight="1" thickBot="1">
      <c r="A30" s="133">
        <v>13</v>
      </c>
      <c r="B30" s="134" t="s">
        <v>814</v>
      </c>
      <c r="C30" s="125">
        <f>'[1]EU LR2 - LRCom'!C28</f>
        <v>53</v>
      </c>
      <c r="D30" s="125">
        <v>60</v>
      </c>
      <c r="E30" s="99"/>
    </row>
    <row r="31" spans="1:5" s="2" customFormat="1" ht="16.5" customHeight="1" thickBot="1">
      <c r="A31" s="1383" t="s">
        <v>815</v>
      </c>
      <c r="B31" s="1384"/>
      <c r="C31" s="120"/>
      <c r="D31" s="120"/>
      <c r="E31" s="99"/>
    </row>
    <row r="32" spans="1:5" s="2" customFormat="1" ht="21.75" thickBot="1">
      <c r="A32" s="133">
        <v>14</v>
      </c>
      <c r="B32" s="135" t="s">
        <v>816</v>
      </c>
      <c r="C32" s="120">
        <f>'[1]EU LR2 - LRCom'!C30</f>
        <v>0</v>
      </c>
      <c r="D32" s="120">
        <v>0</v>
      </c>
      <c r="E32" s="99"/>
    </row>
    <row r="33" spans="1:5" s="2" customFormat="1" ht="15.75" thickBot="1">
      <c r="A33" s="133">
        <v>15</v>
      </c>
      <c r="B33" s="135" t="s">
        <v>817</v>
      </c>
      <c r="C33" s="120">
        <f>'[1]EU LR2 - LRCom'!C31</f>
        <v>0</v>
      </c>
      <c r="D33" s="120">
        <v>0</v>
      </c>
      <c r="E33" s="99"/>
    </row>
    <row r="34" spans="1:5" s="2" customFormat="1" ht="18.75" customHeight="1" thickBot="1">
      <c r="A34" s="133">
        <v>16</v>
      </c>
      <c r="B34" s="135" t="s">
        <v>818</v>
      </c>
      <c r="C34" s="120">
        <f>'[1]EU LR2 - LRCom'!C32</f>
        <v>0</v>
      </c>
      <c r="D34" s="120">
        <v>0</v>
      </c>
      <c r="E34" s="99"/>
    </row>
    <row r="35" spans="1:5" s="2" customFormat="1" ht="21.75" thickBot="1">
      <c r="A35" s="136" t="s">
        <v>819</v>
      </c>
      <c r="B35" s="135" t="s">
        <v>820</v>
      </c>
      <c r="C35" s="120">
        <f>'[1]EU LR2 - LRCom'!C33</f>
        <v>0</v>
      </c>
      <c r="D35" s="120">
        <v>0</v>
      </c>
      <c r="E35" s="99"/>
    </row>
    <row r="36" spans="1:5" s="2" customFormat="1" ht="18.75" customHeight="1" thickBot="1">
      <c r="A36" s="136">
        <v>17</v>
      </c>
      <c r="B36" s="135" t="s">
        <v>821</v>
      </c>
      <c r="C36" s="120">
        <f>'[1]EU LR2 - LRCom'!C34</f>
        <v>0</v>
      </c>
      <c r="D36" s="120">
        <v>0</v>
      </c>
      <c r="E36" s="99"/>
    </row>
    <row r="37" spans="1:5" s="2" customFormat="1" ht="18.75" customHeight="1" thickBot="1">
      <c r="A37" s="136" t="s">
        <v>822</v>
      </c>
      <c r="B37" s="135" t="s">
        <v>823</v>
      </c>
      <c r="C37" s="132">
        <f>'[1]EU LR2 - LRCom'!C35</f>
        <v>0</v>
      </c>
      <c r="D37" s="132">
        <v>0</v>
      </c>
      <c r="E37" s="99"/>
    </row>
    <row r="38" spans="1:5" s="2" customFormat="1" ht="18.75" customHeight="1" thickBot="1">
      <c r="A38" s="133">
        <v>18</v>
      </c>
      <c r="B38" s="137" t="s">
        <v>824</v>
      </c>
      <c r="C38" s="992">
        <f>'[1]EU LR2 - LRCom'!C36</f>
        <v>0</v>
      </c>
      <c r="D38" s="992">
        <v>0</v>
      </c>
      <c r="E38" s="99"/>
    </row>
    <row r="39" spans="1:5" s="2" customFormat="1" ht="15.75" thickBot="1">
      <c r="A39" s="1383" t="s">
        <v>825</v>
      </c>
      <c r="B39" s="1384"/>
      <c r="C39" s="991"/>
      <c r="D39" s="991"/>
      <c r="E39" s="99"/>
    </row>
    <row r="40" spans="1:5" s="2" customFormat="1" ht="15.75" thickBot="1">
      <c r="A40" s="133">
        <v>19</v>
      </c>
      <c r="B40" s="135" t="s">
        <v>72</v>
      </c>
      <c r="C40" s="118">
        <f>'[1]EU LR2 - LRCom'!C38</f>
        <v>2685</v>
      </c>
      <c r="D40" s="118">
        <v>2598</v>
      </c>
      <c r="E40" s="99"/>
    </row>
    <row r="41" spans="1:5" s="2" customFormat="1" ht="15.75" thickBot="1">
      <c r="A41" s="133">
        <v>20</v>
      </c>
      <c r="B41" s="135" t="s">
        <v>826</v>
      </c>
      <c r="C41" s="118">
        <f>'[1]EU LR2 - LRCom'!C39</f>
        <v>-1908</v>
      </c>
      <c r="D41" s="118">
        <v>-1892</v>
      </c>
      <c r="E41" s="99"/>
    </row>
    <row r="42" spans="1:5" s="2" customFormat="1" ht="21.75" thickBot="1">
      <c r="A42" s="133">
        <v>21</v>
      </c>
      <c r="B42" s="135" t="s">
        <v>892</v>
      </c>
      <c r="C42" s="132">
        <f>'[1]EU LR2 - LRCom'!C40</f>
        <v>0</v>
      </c>
      <c r="D42" s="132">
        <v>0</v>
      </c>
      <c r="E42" s="99"/>
    </row>
    <row r="43" spans="1:5" s="2" customFormat="1" ht="15.75" thickBot="1">
      <c r="A43" s="133">
        <v>22</v>
      </c>
      <c r="B43" s="137" t="s">
        <v>827</v>
      </c>
      <c r="C43" s="125">
        <f>'[1]EU LR2 - LRCom'!C41</f>
        <v>777</v>
      </c>
      <c r="D43" s="125">
        <v>706</v>
      </c>
      <c r="E43" s="99"/>
    </row>
    <row r="44" spans="1:5" s="2" customFormat="1" ht="15" customHeight="1" thickBot="1">
      <c r="A44" s="1383" t="s">
        <v>1495</v>
      </c>
      <c r="B44" s="1384"/>
      <c r="C44" s="120"/>
      <c r="D44" s="120"/>
      <c r="E44" s="99"/>
    </row>
    <row r="45" spans="1:5" s="2" customFormat="1" ht="21.75" thickBot="1">
      <c r="A45" s="136" t="s">
        <v>828</v>
      </c>
      <c r="B45" s="138" t="s">
        <v>829</v>
      </c>
      <c r="C45" s="120">
        <f>'[1]EU LR2 - LRCom'!C43</f>
        <v>0</v>
      </c>
      <c r="D45" s="120">
        <v>0</v>
      </c>
      <c r="E45" s="99"/>
    </row>
    <row r="46" spans="1:5" s="2" customFormat="1" ht="21.75" thickBot="1">
      <c r="A46" s="136" t="s">
        <v>830</v>
      </c>
      <c r="B46" s="138" t="s">
        <v>831</v>
      </c>
      <c r="C46" s="120">
        <f>'[1]EU LR2 - LRCom'!C44</f>
        <v>0</v>
      </c>
      <c r="D46" s="120">
        <v>0</v>
      </c>
      <c r="E46" s="99"/>
    </row>
    <row r="47" spans="1:5" s="2" customFormat="1" ht="21.75" thickBot="1">
      <c r="A47" s="133" t="s">
        <v>832</v>
      </c>
      <c r="B47" s="139" t="s">
        <v>893</v>
      </c>
      <c r="C47" s="120">
        <f>'[1]EU LR2 - LRCom'!C45</f>
        <v>0</v>
      </c>
      <c r="D47" s="120">
        <v>0</v>
      </c>
      <c r="E47" s="99"/>
    </row>
    <row r="48" spans="1:5" s="2" customFormat="1" ht="21.75" thickBot="1">
      <c r="A48" s="133" t="s">
        <v>833</v>
      </c>
      <c r="B48" s="140" t="s">
        <v>1125</v>
      </c>
      <c r="C48" s="120">
        <f>'[1]EU LR2 - LRCom'!C46</f>
        <v>0</v>
      </c>
      <c r="D48" s="120">
        <v>0</v>
      </c>
      <c r="E48" s="99"/>
    </row>
    <row r="49" spans="1:5" s="2" customFormat="1" ht="21.75" thickBot="1">
      <c r="A49" s="133" t="s">
        <v>834</v>
      </c>
      <c r="B49" s="141" t="s">
        <v>1126</v>
      </c>
      <c r="C49" s="120">
        <f>'[1]EU LR2 - LRCom'!C47</f>
        <v>0</v>
      </c>
      <c r="D49" s="120">
        <v>0</v>
      </c>
      <c r="E49" s="99"/>
    </row>
    <row r="50" spans="1:5" s="2" customFormat="1" ht="15.75" thickBot="1">
      <c r="A50" s="133" t="s">
        <v>835</v>
      </c>
      <c r="B50" s="139" t="s">
        <v>836</v>
      </c>
      <c r="C50" s="120">
        <f>'[1]EU LR2 - LRCom'!C48</f>
        <v>0</v>
      </c>
      <c r="D50" s="120">
        <v>0</v>
      </c>
      <c r="E50" s="99"/>
    </row>
    <row r="51" spans="1:5" s="2" customFormat="1" ht="15.75" thickBot="1">
      <c r="A51" s="133" t="s">
        <v>837</v>
      </c>
      <c r="B51" s="139" t="s">
        <v>838</v>
      </c>
      <c r="C51" s="120">
        <f>'[1]EU LR2 - LRCom'!C49</f>
        <v>0</v>
      </c>
      <c r="D51" s="120">
        <v>0</v>
      </c>
      <c r="E51" s="99"/>
    </row>
    <row r="52" spans="1:5" s="2" customFormat="1" ht="21.75" thickBot="1">
      <c r="A52" s="133" t="s">
        <v>839</v>
      </c>
      <c r="B52" s="142" t="s">
        <v>840</v>
      </c>
      <c r="C52" s="120">
        <f>'[1]EU LR2 - LRCom'!C50</f>
        <v>0</v>
      </c>
      <c r="D52" s="120">
        <v>0</v>
      </c>
      <c r="E52" s="99"/>
    </row>
    <row r="53" spans="1:5" s="2" customFormat="1" ht="21.75" thickBot="1">
      <c r="A53" s="133" t="s">
        <v>841</v>
      </c>
      <c r="B53" s="142" t="s">
        <v>842</v>
      </c>
      <c r="C53" s="120">
        <f>'[1]EU LR2 - LRCom'!C51</f>
        <v>0</v>
      </c>
      <c r="D53" s="120">
        <v>0</v>
      </c>
      <c r="E53" s="99"/>
    </row>
    <row r="54" spans="1:5" s="2" customFormat="1" ht="15.75" thickBot="1">
      <c r="A54" s="133" t="s">
        <v>843</v>
      </c>
      <c r="B54" s="139" t="s">
        <v>844</v>
      </c>
      <c r="C54" s="132">
        <f>'[1]EU LR2 - LRCom'!C52</f>
        <v>0</v>
      </c>
      <c r="D54" s="132">
        <v>0</v>
      </c>
      <c r="E54" s="99"/>
    </row>
    <row r="55" spans="1:5" s="2" customFormat="1" ht="15.75" thickBot="1">
      <c r="A55" s="133" t="s">
        <v>845</v>
      </c>
      <c r="B55" s="137" t="s">
        <v>846</v>
      </c>
      <c r="C55" s="143">
        <f>'[1]EU LR2 - LRCom'!C53</f>
        <v>0</v>
      </c>
      <c r="D55" s="143">
        <v>0</v>
      </c>
      <c r="E55" s="99"/>
    </row>
    <row r="56" spans="1:5" s="2" customFormat="1" ht="15.75" customHeight="1" thickBot="1">
      <c r="A56" s="1383" t="s">
        <v>847</v>
      </c>
      <c r="B56" s="1384"/>
      <c r="C56" s="120"/>
      <c r="D56" s="120"/>
      <c r="E56" s="99"/>
    </row>
    <row r="57" spans="1:5" s="2" customFormat="1" ht="15.75" thickBot="1">
      <c r="A57" s="133">
        <v>23</v>
      </c>
      <c r="B57" s="993" t="s">
        <v>73</v>
      </c>
      <c r="C57" s="994">
        <f>'[1]EU LR2 - LRCom'!C55</f>
        <v>1827</v>
      </c>
      <c r="D57" s="994">
        <v>1783</v>
      </c>
      <c r="E57" s="99"/>
    </row>
    <row r="58" spans="1:5" s="2" customFormat="1" ht="15.75" thickBot="1">
      <c r="A58" s="133">
        <v>24</v>
      </c>
      <c r="B58" s="144" t="s">
        <v>639</v>
      </c>
      <c r="C58" s="995">
        <f>'[1]EU LR2 - LRCom'!C56</f>
        <v>25555</v>
      </c>
      <c r="D58" s="996">
        <v>25156</v>
      </c>
      <c r="E58" s="99"/>
    </row>
    <row r="59" spans="1:5" s="2" customFormat="1" ht="15.75" thickBot="1">
      <c r="A59" s="1383" t="s">
        <v>0</v>
      </c>
      <c r="B59" s="1384"/>
      <c r="C59" s="991"/>
      <c r="D59" s="991"/>
      <c r="E59" s="99"/>
    </row>
    <row r="60" spans="1:5" s="2" customFormat="1" ht="15.75" thickBot="1">
      <c r="A60" s="133">
        <v>25</v>
      </c>
      <c r="B60" s="145" t="s">
        <v>0</v>
      </c>
      <c r="C60" s="148">
        <f>'[1]EU LR2 - LRCom'!C58</f>
        <v>7.1492858540403048E-2</v>
      </c>
      <c r="D60" s="148">
        <v>7.0877723008427415E-2</v>
      </c>
      <c r="E60" s="99"/>
    </row>
    <row r="61" spans="1:5" s="2" customFormat="1" ht="21.75" thickBot="1">
      <c r="A61" s="146" t="s">
        <v>848</v>
      </c>
      <c r="B61" s="138" t="s">
        <v>894</v>
      </c>
      <c r="C61" s="148">
        <f>'[1]EU LR2 - LRCom'!C59</f>
        <v>7.1492858540403048E-2</v>
      </c>
      <c r="D61" s="148">
        <v>7.0877723008427415E-2</v>
      </c>
      <c r="E61" s="99"/>
    </row>
    <row r="62" spans="1:5" s="2" customFormat="1" ht="21.75" thickBot="1">
      <c r="A62" s="136" t="s">
        <v>850</v>
      </c>
      <c r="B62" s="135" t="s">
        <v>851</v>
      </c>
      <c r="C62" s="818">
        <f>'[1]EU LR2 - LRCom'!C60</f>
        <v>7.1492858540403048E-2</v>
      </c>
      <c r="D62" s="148">
        <v>7.0877723008427415E-2</v>
      </c>
      <c r="E62" s="99"/>
    </row>
    <row r="63" spans="1:5" s="2" customFormat="1" ht="15.75" thickBot="1">
      <c r="A63" s="136">
        <v>26</v>
      </c>
      <c r="B63" s="138" t="s">
        <v>852</v>
      </c>
      <c r="C63" s="818">
        <f>'[1]EU LR2 - LRCom'!C61</f>
        <v>0.03</v>
      </c>
      <c r="D63" s="148">
        <v>0.03</v>
      </c>
      <c r="E63" s="99"/>
    </row>
    <row r="64" spans="1:5" s="2" customFormat="1" ht="21.75" thickBot="1">
      <c r="A64" s="146" t="s">
        <v>895</v>
      </c>
      <c r="B64" s="138" t="s">
        <v>435</v>
      </c>
      <c r="C64" s="148">
        <f>'[1]EU LR2 - LRCom'!C62</f>
        <v>0</v>
      </c>
      <c r="D64" s="148">
        <v>0</v>
      </c>
      <c r="E64" s="99"/>
    </row>
    <row r="65" spans="1:5" s="2" customFormat="1" ht="15.75" thickBot="1">
      <c r="A65" s="146" t="s">
        <v>896</v>
      </c>
      <c r="B65" s="138" t="s">
        <v>622</v>
      </c>
      <c r="C65" s="997">
        <f>'[1]EU LR2 - LRCom'!C63</f>
        <v>0</v>
      </c>
      <c r="D65" s="998">
        <v>0</v>
      </c>
      <c r="E65" s="99"/>
    </row>
    <row r="66" spans="1:5" s="2" customFormat="1" ht="15.75" thickBot="1">
      <c r="A66" s="147">
        <v>27</v>
      </c>
      <c r="B66" s="138" t="s">
        <v>436</v>
      </c>
      <c r="C66" s="819">
        <f>'[1]EU LR2 - LRCom'!C64</f>
        <v>0</v>
      </c>
      <c r="D66" s="148">
        <v>0</v>
      </c>
      <c r="E66" s="99"/>
    </row>
    <row r="67" spans="1:5" s="2" customFormat="1" ht="15.75" thickBot="1">
      <c r="A67" s="147" t="s">
        <v>897</v>
      </c>
      <c r="B67" s="138" t="s">
        <v>437</v>
      </c>
      <c r="C67" s="819">
        <f>'[1]EU LR2 - LRCom'!C65</f>
        <v>0.03</v>
      </c>
      <c r="D67" s="148">
        <v>0.03</v>
      </c>
      <c r="E67" s="99"/>
    </row>
    <row r="68" spans="1:5" s="2" customFormat="1" ht="15.75" thickBot="1">
      <c r="A68" s="1383" t="s">
        <v>857</v>
      </c>
      <c r="B68" s="1384"/>
      <c r="C68" s="820"/>
      <c r="D68" s="820"/>
      <c r="E68" s="99"/>
    </row>
    <row r="69" spans="1:5" s="2" customFormat="1" ht="15.75" thickBot="1">
      <c r="A69" s="136" t="s">
        <v>898</v>
      </c>
      <c r="B69" s="135" t="s">
        <v>74</v>
      </c>
      <c r="C69" s="821" t="str">
        <f>'[1]EU LR2 - LRCom'!C67</f>
        <v>Transitional</v>
      </c>
      <c r="D69" s="821" t="s">
        <v>48</v>
      </c>
      <c r="E69" s="99"/>
    </row>
    <row r="70" spans="1:5" s="2" customFormat="1" ht="12" hidden="1" customHeight="1">
      <c r="A70" s="149" t="s">
        <v>843</v>
      </c>
      <c r="B70" s="150" t="s">
        <v>844</v>
      </c>
      <c r="C70" s="151">
        <v>0</v>
      </c>
      <c r="D70" s="151">
        <v>0</v>
      </c>
      <c r="E70" s="99"/>
    </row>
    <row r="71" spans="1:5" s="2" customFormat="1" ht="12" hidden="1" customHeight="1">
      <c r="A71" s="152" t="s">
        <v>845</v>
      </c>
      <c r="B71" s="153" t="s">
        <v>846</v>
      </c>
      <c r="C71" s="154">
        <v>73557.434404966159</v>
      </c>
      <c r="D71" s="154">
        <v>66158.45391955151</v>
      </c>
      <c r="E71" s="99"/>
    </row>
    <row r="72" spans="1:5" s="2" customFormat="1" ht="12" hidden="1" customHeight="1">
      <c r="A72" s="1389" t="s">
        <v>847</v>
      </c>
      <c r="B72" s="1390"/>
      <c r="C72" s="155"/>
      <c r="D72" s="155"/>
      <c r="E72" s="99"/>
    </row>
    <row r="73" spans="1:5" s="2" customFormat="1" ht="12" hidden="1" customHeight="1">
      <c r="A73" s="152">
        <v>23</v>
      </c>
      <c r="B73" s="156" t="s">
        <v>73</v>
      </c>
      <c r="C73" s="157">
        <v>1791</v>
      </c>
      <c r="D73" s="157">
        <v>1943</v>
      </c>
      <c r="E73" s="99"/>
    </row>
    <row r="74" spans="1:5" s="2" customFormat="1" ht="12" hidden="1" customHeight="1">
      <c r="A74" s="152">
        <v>24</v>
      </c>
      <c r="B74" s="158" t="s">
        <v>68</v>
      </c>
      <c r="C74" s="157">
        <v>97479.434404966159</v>
      </c>
      <c r="D74" s="157">
        <v>87563.45391955151</v>
      </c>
      <c r="E74" s="99"/>
    </row>
    <row r="75" spans="1:5" s="2" customFormat="1" ht="12" hidden="1" customHeight="1">
      <c r="A75" s="1391" t="s">
        <v>0</v>
      </c>
      <c r="B75" s="1392"/>
      <c r="C75" s="155"/>
      <c r="D75" s="155"/>
      <c r="E75" s="99"/>
    </row>
    <row r="76" spans="1:5" s="2" customFormat="1" ht="12" hidden="1" customHeight="1">
      <c r="A76" s="152">
        <v>25</v>
      </c>
      <c r="B76" s="159" t="s">
        <v>0</v>
      </c>
      <c r="C76" s="160">
        <v>1.8373106193451161E-2</v>
      </c>
      <c r="D76" s="160">
        <v>2.2189622645368941E-2</v>
      </c>
      <c r="E76" s="99"/>
    </row>
    <row r="77" spans="1:5" s="2" customFormat="1" ht="12" hidden="1" customHeight="1">
      <c r="A77" s="161" t="s">
        <v>848</v>
      </c>
      <c r="B77" s="162" t="s">
        <v>849</v>
      </c>
      <c r="C77" s="157">
        <v>621642.43707355997</v>
      </c>
      <c r="D77" s="157">
        <v>87563.45391955151</v>
      </c>
      <c r="E77" s="99"/>
    </row>
    <row r="78" spans="1:5" s="2" customFormat="1" ht="12" hidden="1" customHeight="1">
      <c r="A78" s="163" t="s">
        <v>850</v>
      </c>
      <c r="B78" s="164" t="s">
        <v>851</v>
      </c>
      <c r="C78" s="165" t="e">
        <v>#VALUE!</v>
      </c>
      <c r="D78" s="160">
        <v>2.2189622645368941E-2</v>
      </c>
      <c r="E78" s="99"/>
    </row>
    <row r="79" spans="1:5" s="2" customFormat="1" ht="12" hidden="1" customHeight="1">
      <c r="A79" s="163">
        <v>26</v>
      </c>
      <c r="B79" s="162" t="s">
        <v>852</v>
      </c>
      <c r="C79" s="165">
        <v>0</v>
      </c>
      <c r="D79" s="166" t="s">
        <v>853</v>
      </c>
      <c r="E79" s="99"/>
    </row>
    <row r="80" spans="1:5" s="2" customFormat="1" ht="12" hidden="1" customHeight="1">
      <c r="A80" s="161" t="s">
        <v>854</v>
      </c>
      <c r="B80" s="162" t="s">
        <v>855</v>
      </c>
      <c r="C80" s="160">
        <v>0</v>
      </c>
      <c r="D80" s="166" t="s">
        <v>853</v>
      </c>
      <c r="E80" s="99"/>
    </row>
    <row r="81" spans="1:5" s="2" customFormat="1" ht="12" hidden="1" customHeight="1">
      <c r="A81" s="161">
        <v>27</v>
      </c>
      <c r="B81" s="162" t="s">
        <v>856</v>
      </c>
      <c r="C81" s="167">
        <v>0</v>
      </c>
      <c r="D81" s="168" t="s">
        <v>853</v>
      </c>
      <c r="E81" s="99"/>
    </row>
    <row r="82" spans="1:5" s="2" customFormat="1" ht="12" hidden="1" customHeight="1">
      <c r="A82" s="1387" t="s">
        <v>857</v>
      </c>
      <c r="B82" s="1388"/>
      <c r="C82" s="155"/>
      <c r="D82" s="155"/>
      <c r="E82" s="99"/>
    </row>
    <row r="83" spans="1:5" s="2" customFormat="1" ht="12" hidden="1" customHeight="1">
      <c r="A83" s="163" t="s">
        <v>858</v>
      </c>
      <c r="B83" s="164" t="s">
        <v>74</v>
      </c>
      <c r="C83" s="154" t="s">
        <v>48</v>
      </c>
      <c r="D83" s="154" t="s">
        <v>48</v>
      </c>
      <c r="E83" s="99"/>
    </row>
    <row r="84" spans="1:5" s="2" customFormat="1" ht="12" hidden="1" customHeight="1">
      <c r="A84" s="1385" t="s">
        <v>859</v>
      </c>
      <c r="B84" s="1386"/>
      <c r="C84" s="169"/>
      <c r="D84" s="169"/>
      <c r="E84" s="99"/>
    </row>
    <row r="85" spans="1:5" s="2" customFormat="1" ht="12" hidden="1" customHeight="1">
      <c r="A85" s="161">
        <v>28</v>
      </c>
      <c r="B85" s="162" t="s">
        <v>860</v>
      </c>
      <c r="C85" s="170"/>
      <c r="D85" s="170"/>
      <c r="E85" s="99"/>
    </row>
    <row r="86" spans="1:5" s="2" customFormat="1" ht="12" hidden="1" customHeight="1">
      <c r="A86" s="161">
        <v>29</v>
      </c>
      <c r="B86" s="162" t="s">
        <v>861</v>
      </c>
      <c r="C86" s="154"/>
      <c r="D86" s="154"/>
      <c r="E86" s="99"/>
    </row>
    <row r="87" spans="1:5" s="2" customFormat="1" ht="12" hidden="1" customHeight="1">
      <c r="A87" s="161">
        <v>30</v>
      </c>
      <c r="B87" s="162" t="s">
        <v>862</v>
      </c>
      <c r="C87" s="171">
        <v>23922</v>
      </c>
      <c r="D87" s="172">
        <v>21406</v>
      </c>
      <c r="E87" s="99"/>
    </row>
    <row r="88" spans="1:5" s="2" customFormat="1" ht="12" hidden="1" customHeight="1">
      <c r="A88" s="161" t="s">
        <v>863</v>
      </c>
      <c r="B88" s="162" t="s">
        <v>864</v>
      </c>
      <c r="C88" s="173">
        <v>23922</v>
      </c>
      <c r="D88" s="174">
        <v>21406</v>
      </c>
      <c r="E88" s="99"/>
    </row>
    <row r="89" spans="1:5" s="2" customFormat="1" ht="12" hidden="1" customHeight="1">
      <c r="A89" s="161">
        <v>31</v>
      </c>
      <c r="B89" s="162" t="s">
        <v>865</v>
      </c>
      <c r="C89" s="160">
        <v>7.4868322046651614E-2</v>
      </c>
      <c r="D89" s="160">
        <v>9.0768943286928902E-2</v>
      </c>
      <c r="E89" s="99"/>
    </row>
    <row r="90" spans="1:5" s="2" customFormat="1" ht="12" hidden="1" customHeight="1">
      <c r="A90" s="161" t="s">
        <v>866</v>
      </c>
      <c r="B90" s="162" t="s">
        <v>867</v>
      </c>
      <c r="C90" s="175">
        <v>7.4868322046651614E-2</v>
      </c>
      <c r="D90" s="175">
        <v>9.0768943286928902E-2</v>
      </c>
      <c r="E90" s="99"/>
    </row>
    <row r="91" spans="1:5" s="2" customFormat="1">
      <c r="A91" s="105"/>
      <c r="B91" s="106"/>
      <c r="C91" s="15"/>
      <c r="D91" s="15"/>
      <c r="E91" s="99"/>
    </row>
    <row r="92" spans="1:5" s="2" customFormat="1">
      <c r="A92" s="176"/>
      <c r="B92" s="106"/>
      <c r="C92" s="15"/>
      <c r="D92" s="15"/>
      <c r="E92" s="99"/>
    </row>
    <row r="93" spans="1:5" s="20" customFormat="1" ht="24" customHeight="1">
      <c r="A93" s="177"/>
      <c r="B93" s="178"/>
      <c r="C93" s="18"/>
      <c r="D93" s="18"/>
      <c r="E93" s="101"/>
    </row>
  </sheetData>
  <sheetProtection algorithmName="SHA-512" hashValue="rVG6yqU/or2Be0WU76cgkp9ozafvEZAnGMkSq+L1x9fkiTPySqyHs3LjErWYD9edmlQhJMgrZdnVIlF7peQM9w==" saltValue="0Rlo+Kh4b2WPjNK41b5/4g==" spinCount="100000" sheet="1" objects="1" scenarios="1" selectLockedCells="1"/>
  <customSheetViews>
    <customSheetView guid="{37226721-D1D5-4398-9EDA-67E59F139E5C}">
      <selection activeCell="J19" sqref="J19"/>
      <pageMargins left="0.7" right="0.7" top="0.75" bottom="0.75" header="0.3" footer="0.3"/>
      <pageSetup paperSize="9" orientation="portrait" r:id="rId1"/>
    </customSheetView>
    <customSheetView guid="{903BF3C7-8C98-4810-9C20-2AC37A2650A6}" topLeftCell="A13">
      <selection activeCell="E31" sqref="E31"/>
      <pageMargins left="0.7" right="0.7" top="0.75" bottom="0.75" header="0.3" footer="0.3"/>
      <pageSetup paperSize="9" orientation="portrait" r:id="rId2"/>
    </customSheetView>
    <customSheetView guid="{353F5685-0B8B-4AA1-9F16-66557969DCE8}" topLeftCell="A10">
      <selection activeCell="G20" sqref="G20"/>
      <pageMargins left="0.7" right="0.7" top="0.75" bottom="0.75" header="0.3" footer="0.3"/>
      <pageSetup paperSize="9" orientation="portrait" r:id="rId3"/>
    </customSheetView>
    <customSheetView guid="{1F1CDE94-43EA-4A90-82AF-291799113E76}">
      <selection activeCell="H26" sqref="H26"/>
      <pageMargins left="0.7" right="0.7" top="0.75" bottom="0.75" header="0.3" footer="0.3"/>
      <pageSetup paperSize="9" orientation="portrait" r:id="rId4"/>
    </customSheetView>
    <customSheetView guid="{4F760026-2E26-4881-AAA8-3BCC1A815AF3}">
      <selection activeCell="J19" sqref="J19"/>
      <pageMargins left="0.7" right="0.7" top="0.75" bottom="0.75" header="0.3" footer="0.3"/>
      <pageSetup paperSize="9" orientation="portrait" r:id="rId5"/>
    </customSheetView>
  </customSheetViews>
  <mergeCells count="14">
    <mergeCell ref="A3:D3"/>
    <mergeCell ref="C7:D7"/>
    <mergeCell ref="A11:B11"/>
    <mergeCell ref="A19:B19"/>
    <mergeCell ref="A31:B31"/>
    <mergeCell ref="A39:B39"/>
    <mergeCell ref="A84:B84"/>
    <mergeCell ref="A44:B44"/>
    <mergeCell ref="A56:B56"/>
    <mergeCell ref="A59:B59"/>
    <mergeCell ref="A82:B82"/>
    <mergeCell ref="A68:B68"/>
    <mergeCell ref="A72:B72"/>
    <mergeCell ref="A75:B75"/>
  </mergeCells>
  <pageMargins left="0.70866141732283472" right="0.70866141732283472" top="0.74803149606299213" bottom="0.74803149606299213" header="0.31496062992125984" footer="0.31496062992125984"/>
  <pageSetup paperSize="9" scale="70" orientation="portrait" r:id="rId6"/>
  <rowBreaks count="1" manualBreakCount="1">
    <brk id="43" max="16383" man="1"/>
  </rowBreak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sheetPr>
  <dimension ref="A1:H62"/>
  <sheetViews>
    <sheetView topLeftCell="A54" zoomScaleNormal="100" workbookViewId="0">
      <selection activeCell="A62" sqref="A62:H62"/>
    </sheetView>
  </sheetViews>
  <sheetFormatPr defaultColWidth="0" defaultRowHeight="15" zeroHeight="1"/>
  <cols>
    <col min="1" max="1" width="9.140625" style="21" customWidth="1"/>
    <col min="2" max="2" width="42.28515625" style="21" customWidth="1"/>
    <col min="3" max="3" width="16.42578125" style="21" customWidth="1"/>
    <col min="4" max="4" width="16.85546875" style="21" customWidth="1"/>
    <col min="5" max="5" width="17.42578125" style="21" customWidth="1"/>
    <col min="6" max="6" width="15" style="21" customWidth="1"/>
    <col min="7" max="7" width="16.140625" style="21" customWidth="1"/>
    <col min="8" max="8" width="5.85546875" style="74" customWidth="1"/>
    <col min="9" max="16384" width="9.140625" style="74" hidden="1"/>
  </cols>
  <sheetData>
    <row r="1" spans="1:8">
      <c r="A1" s="19" t="s">
        <v>993</v>
      </c>
      <c r="B1" s="19"/>
      <c r="C1" s="19"/>
      <c r="D1" s="19"/>
      <c r="E1" s="19"/>
      <c r="F1" s="19"/>
      <c r="G1" s="19"/>
      <c r="H1" s="31"/>
    </row>
    <row r="2" spans="1:8">
      <c r="A2" s="2"/>
      <c r="B2" s="2"/>
      <c r="C2" s="2"/>
      <c r="D2" s="2"/>
      <c r="E2" s="2"/>
      <c r="F2" s="2"/>
      <c r="G2" s="2"/>
    </row>
    <row r="3" spans="1:8">
      <c r="A3" s="73" t="s">
        <v>1176</v>
      </c>
      <c r="B3" s="74"/>
      <c r="C3" s="74"/>
      <c r="D3" s="74"/>
      <c r="E3" s="74"/>
      <c r="F3" s="74"/>
      <c r="G3" s="74"/>
    </row>
    <row r="4" spans="1:8" ht="15.75" thickBot="1">
      <c r="A4" s="2"/>
      <c r="B4" s="2"/>
      <c r="C4" s="2"/>
      <c r="D4" s="2"/>
      <c r="E4" s="2"/>
      <c r="F4" s="2"/>
      <c r="G4" s="2"/>
    </row>
    <row r="5" spans="1:8" ht="15.75" thickBot="1">
      <c r="A5" s="2"/>
      <c r="B5" s="2"/>
      <c r="C5" s="570" t="s">
        <v>3</v>
      </c>
      <c r="D5" s="570" t="s">
        <v>4</v>
      </c>
      <c r="E5" s="570" t="s">
        <v>5</v>
      </c>
      <c r="F5" s="570" t="s">
        <v>130</v>
      </c>
      <c r="G5" s="570" t="s">
        <v>127</v>
      </c>
    </row>
    <row r="6" spans="1:8" ht="23.25" thickBot="1">
      <c r="A6" s="74"/>
      <c r="B6" s="74"/>
      <c r="C6" s="548" t="s">
        <v>1218</v>
      </c>
      <c r="D6" s="548" t="s">
        <v>1416</v>
      </c>
      <c r="E6" s="548" t="s">
        <v>1417</v>
      </c>
      <c r="F6" s="548" t="s">
        <v>1357</v>
      </c>
      <c r="G6" s="548" t="s">
        <v>1418</v>
      </c>
    </row>
    <row r="7" spans="1:8" ht="15.75" thickBot="1">
      <c r="A7" s="74"/>
      <c r="B7" s="74"/>
      <c r="C7" s="114" t="s">
        <v>36</v>
      </c>
      <c r="D7" s="114" t="s">
        <v>36</v>
      </c>
      <c r="E7" s="114" t="s">
        <v>36</v>
      </c>
      <c r="F7" s="114" t="s">
        <v>36</v>
      </c>
      <c r="G7" s="114" t="s">
        <v>36</v>
      </c>
    </row>
    <row r="8" spans="1:8" ht="15.75" thickBot="1">
      <c r="A8" s="549"/>
      <c r="B8" s="1084" t="s">
        <v>612</v>
      </c>
      <c r="C8" s="1084"/>
      <c r="D8" s="1084"/>
      <c r="E8" s="1084"/>
      <c r="F8" s="1084"/>
      <c r="G8" s="1084"/>
    </row>
    <row r="9" spans="1:8" ht="15.75" thickBot="1">
      <c r="A9" s="550">
        <v>1</v>
      </c>
      <c r="B9" s="551" t="s">
        <v>613</v>
      </c>
      <c r="C9" s="552">
        <f>'[1]Key metrics'!C9</f>
        <v>1598</v>
      </c>
      <c r="D9" s="552">
        <v>1438</v>
      </c>
      <c r="E9" s="552">
        <v>1540</v>
      </c>
      <c r="F9" s="552">
        <v>1494.567706</v>
      </c>
      <c r="G9" s="552">
        <v>1499.13401</v>
      </c>
    </row>
    <row r="10" spans="1:8" ht="15.75" thickBot="1">
      <c r="A10" s="550">
        <v>2</v>
      </c>
      <c r="B10" s="551" t="s">
        <v>614</v>
      </c>
      <c r="C10" s="552">
        <f>'[1]Key metrics'!C10</f>
        <v>1827</v>
      </c>
      <c r="D10" s="552">
        <v>1658</v>
      </c>
      <c r="E10" s="552">
        <v>1760</v>
      </c>
      <c r="F10" s="552">
        <v>1714.567706</v>
      </c>
      <c r="G10" s="552">
        <v>1719.13401</v>
      </c>
    </row>
    <row r="11" spans="1:8" ht="15.75" thickBot="1">
      <c r="A11" s="550">
        <v>3</v>
      </c>
      <c r="B11" s="551" t="s">
        <v>615</v>
      </c>
      <c r="C11" s="552">
        <f>'[1]Key metrics'!C11</f>
        <v>2127</v>
      </c>
      <c r="D11" s="552">
        <v>1958</v>
      </c>
      <c r="E11" s="552">
        <v>2060</v>
      </c>
      <c r="F11" s="552">
        <v>2014.567706</v>
      </c>
      <c r="G11" s="552">
        <v>2019.13401</v>
      </c>
    </row>
    <row r="12" spans="1:8" ht="15.75" thickBot="1">
      <c r="A12" s="553"/>
      <c r="B12" s="1082" t="s">
        <v>616</v>
      </c>
      <c r="C12" s="1082"/>
      <c r="D12" s="1082"/>
      <c r="E12" s="1082"/>
      <c r="F12" s="1082"/>
      <c r="G12" s="1082"/>
    </row>
    <row r="13" spans="1:8" ht="15.75" thickBot="1">
      <c r="A13" s="550">
        <v>4</v>
      </c>
      <c r="B13" s="554" t="s">
        <v>434</v>
      </c>
      <c r="C13" s="552">
        <f>'[1]Key metrics'!C13</f>
        <v>10257</v>
      </c>
      <c r="D13" s="552">
        <v>10164</v>
      </c>
      <c r="E13" s="552">
        <v>10114</v>
      </c>
      <c r="F13" s="552">
        <v>10538</v>
      </c>
      <c r="G13" s="552">
        <v>10600</v>
      </c>
    </row>
    <row r="14" spans="1:8" ht="15.75" thickBot="1">
      <c r="A14" s="553"/>
      <c r="B14" s="1082" t="s">
        <v>660</v>
      </c>
      <c r="C14" s="1082"/>
      <c r="D14" s="1082"/>
      <c r="E14" s="1082"/>
      <c r="F14" s="1082"/>
      <c r="G14" s="1082"/>
    </row>
    <row r="15" spans="1:8" ht="15.75" thickBot="1">
      <c r="A15" s="550">
        <v>5</v>
      </c>
      <c r="B15" s="554" t="s">
        <v>661</v>
      </c>
      <c r="C15" s="555">
        <f>'[1]Key metrics'!C15</f>
        <v>0.155841164891</v>
      </c>
      <c r="D15" s="555">
        <v>0.14145954650025191</v>
      </c>
      <c r="E15" s="555">
        <v>0.15228984046782137</v>
      </c>
      <c r="F15" s="555">
        <v>0.14182976503861464</v>
      </c>
      <c r="G15" s="555">
        <v>0.14142255919248503</v>
      </c>
    </row>
    <row r="16" spans="1:8" ht="15.75" thickBot="1">
      <c r="A16" s="550">
        <v>6</v>
      </c>
      <c r="B16" s="554" t="s">
        <v>617</v>
      </c>
      <c r="C16" s="555">
        <f>'[1]Key metrics'!C16</f>
        <v>0.178094762322</v>
      </c>
      <c r="D16" s="555">
        <v>0.1631042247862271</v>
      </c>
      <c r="E16" s="555">
        <v>0.174041405027581</v>
      </c>
      <c r="F16" s="555">
        <v>0.16270707168938153</v>
      </c>
      <c r="G16" s="555">
        <v>0.16217651635362415</v>
      </c>
    </row>
    <row r="17" spans="1:7" ht="15.75" thickBot="1">
      <c r="A17" s="550">
        <v>7</v>
      </c>
      <c r="B17" s="554" t="s">
        <v>618</v>
      </c>
      <c r="C17" s="555">
        <f>'[1]Key metrics'!C17</f>
        <v>0.20734374032700001</v>
      </c>
      <c r="D17" s="555">
        <v>0.19261969517619329</v>
      </c>
      <c r="E17" s="555">
        <v>0.2037026294272532</v>
      </c>
      <c r="F17" s="555">
        <v>0.19117612621315458</v>
      </c>
      <c r="G17" s="555">
        <v>0.19047736702790477</v>
      </c>
    </row>
    <row r="18" spans="1:7" ht="24" customHeight="1" thickBot="1">
      <c r="A18" s="553"/>
      <c r="B18" s="1085" t="s">
        <v>619</v>
      </c>
      <c r="C18" s="1086"/>
      <c r="D18" s="1086"/>
      <c r="E18" s="1086"/>
      <c r="F18" s="1086"/>
      <c r="G18" s="1087"/>
    </row>
    <row r="19" spans="1:7" ht="34.5" thickBot="1">
      <c r="A19" s="550" t="s">
        <v>620</v>
      </c>
      <c r="B19" s="272" t="s">
        <v>659</v>
      </c>
      <c r="C19" s="555">
        <f>'[1]Key metrics'!C19</f>
        <v>3.0800000000000008E-2</v>
      </c>
      <c r="D19" s="555">
        <v>3.0800000000000008E-2</v>
      </c>
      <c r="E19" s="555">
        <v>3.2600000000000004E-2</v>
      </c>
      <c r="F19" s="555">
        <v>3.2600000000000004E-2</v>
      </c>
      <c r="G19" s="555">
        <v>3.2600000000000004E-2</v>
      </c>
    </row>
    <row r="20" spans="1:7" ht="25.5" customHeight="1" thickBot="1">
      <c r="A20" s="550" t="s">
        <v>621</v>
      </c>
      <c r="B20" s="272" t="s">
        <v>622</v>
      </c>
      <c r="C20" s="979">
        <f>'[1]Key metrics'!C20</f>
        <v>1.7325E-2</v>
      </c>
      <c r="D20" s="979">
        <v>1.7325E-2</v>
      </c>
      <c r="E20" s="979">
        <v>1.8337499999999993E-2</v>
      </c>
      <c r="F20" s="979">
        <v>1.8337499999999993E-2</v>
      </c>
      <c r="G20" s="979">
        <v>1.8337499999999993E-2</v>
      </c>
    </row>
    <row r="21" spans="1:7" ht="23.25" thickBot="1">
      <c r="A21" s="550" t="s">
        <v>623</v>
      </c>
      <c r="B21" s="272" t="s">
        <v>624</v>
      </c>
      <c r="C21" s="979">
        <f>'[1]Key metrics'!C21</f>
        <v>2.3100000000000009E-2</v>
      </c>
      <c r="D21" s="979">
        <v>2.3100000000000009E-2</v>
      </c>
      <c r="E21" s="979">
        <v>2.445E-2</v>
      </c>
      <c r="F21" s="979">
        <v>2.445E-2</v>
      </c>
      <c r="G21" s="979">
        <v>2.445E-2</v>
      </c>
    </row>
    <row r="22" spans="1:7" ht="15.75" thickBot="1">
      <c r="A22" s="550" t="s">
        <v>625</v>
      </c>
      <c r="B22" s="272" t="s">
        <v>626</v>
      </c>
      <c r="C22" s="555">
        <f>'[1]Key metrics'!C22</f>
        <v>0.11080000000000001</v>
      </c>
      <c r="D22" s="555">
        <v>0.11080000000000001</v>
      </c>
      <c r="E22" s="555">
        <v>0.11260000000000001</v>
      </c>
      <c r="F22" s="555">
        <v>0.11260000000000001</v>
      </c>
      <c r="G22" s="555">
        <v>0.11260000000000001</v>
      </c>
    </row>
    <row r="23" spans="1:7" ht="15.75" thickBot="1">
      <c r="A23" s="553"/>
      <c r="B23" s="1081" t="s">
        <v>627</v>
      </c>
      <c r="C23" s="1081"/>
      <c r="D23" s="1081"/>
      <c r="E23" s="1081"/>
      <c r="F23" s="1081"/>
      <c r="G23" s="1081"/>
    </row>
    <row r="24" spans="1:7" ht="15.75" thickBot="1">
      <c r="A24" s="550">
        <v>8</v>
      </c>
      <c r="B24" s="554" t="s">
        <v>628</v>
      </c>
      <c r="C24" s="555">
        <f>'[1]Key metrics'!C24</f>
        <v>2.500000002924898E-2</v>
      </c>
      <c r="D24" s="555">
        <v>2.5000000009838489E-2</v>
      </c>
      <c r="E24" s="555">
        <v>2.4999999962923469E-2</v>
      </c>
      <c r="F24" s="555">
        <v>2.5000000018979368E-2</v>
      </c>
      <c r="G24" s="555">
        <v>2.500000001179202E-2</v>
      </c>
    </row>
    <row r="25" spans="1:7" ht="38.25" customHeight="1" thickBot="1">
      <c r="A25" s="550" t="s">
        <v>400</v>
      </c>
      <c r="B25" s="554" t="s">
        <v>629</v>
      </c>
      <c r="C25" s="555">
        <f>'[1]Key metrics'!C25</f>
        <v>0</v>
      </c>
      <c r="D25" s="555">
        <v>0</v>
      </c>
      <c r="E25" s="555">
        <v>0</v>
      </c>
      <c r="F25" s="555">
        <v>0</v>
      </c>
      <c r="G25" s="555">
        <v>0</v>
      </c>
    </row>
    <row r="26" spans="1:7" ht="23.25" thickBot="1">
      <c r="A26" s="550">
        <v>9</v>
      </c>
      <c r="B26" s="554" t="s">
        <v>630</v>
      </c>
      <c r="C26" s="555">
        <f>'[1]Key metrics'!C26</f>
        <v>2.3443572602737666E-4</v>
      </c>
      <c r="D26" s="555">
        <v>1.6600002310313607E-4</v>
      </c>
      <c r="E26" s="555">
        <v>1.6946001288646725E-4</v>
      </c>
      <c r="F26" s="555">
        <v>0</v>
      </c>
      <c r="G26" s="555">
        <v>0</v>
      </c>
    </row>
    <row r="27" spans="1:7" ht="15.75" thickBot="1">
      <c r="A27" s="550" t="s">
        <v>631</v>
      </c>
      <c r="B27" s="554" t="s">
        <v>632</v>
      </c>
      <c r="C27" s="555">
        <f>'[1]Key metrics'!C27</f>
        <v>0</v>
      </c>
      <c r="D27" s="555">
        <v>0</v>
      </c>
      <c r="E27" s="555">
        <v>0</v>
      </c>
      <c r="F27" s="555">
        <v>0</v>
      </c>
      <c r="G27" s="555">
        <v>0</v>
      </c>
    </row>
    <row r="28" spans="1:7" ht="23.25" thickBot="1">
      <c r="A28" s="550">
        <v>10</v>
      </c>
      <c r="B28" s="554" t="s">
        <v>633</v>
      </c>
      <c r="C28" s="555">
        <f>'[1]Key metrics'!C28</f>
        <v>0</v>
      </c>
      <c r="D28" s="555">
        <v>0</v>
      </c>
      <c r="E28" s="555">
        <v>0</v>
      </c>
      <c r="F28" s="555">
        <v>0</v>
      </c>
      <c r="G28" s="555">
        <v>0</v>
      </c>
    </row>
    <row r="29" spans="1:7" ht="23.25" thickBot="1">
      <c r="A29" s="550" t="s">
        <v>634</v>
      </c>
      <c r="B29" s="272" t="s">
        <v>635</v>
      </c>
      <c r="C29" s="555">
        <f>'[1]Key metrics'!C29</f>
        <v>1.499999995905143E-2</v>
      </c>
      <c r="D29" s="555">
        <v>1.5000000045257054E-2</v>
      </c>
      <c r="E29" s="555">
        <v>1.2499999981461734E-2</v>
      </c>
      <c r="F29" s="555">
        <v>1.2500000009489684E-2</v>
      </c>
      <c r="G29" s="555">
        <v>1.250000000589601E-2</v>
      </c>
    </row>
    <row r="30" spans="1:7" ht="15.75" thickBot="1">
      <c r="A30" s="550">
        <v>11</v>
      </c>
      <c r="B30" s="554" t="s">
        <v>636</v>
      </c>
      <c r="C30" s="555">
        <f>'[1]Key metrics'!C30</f>
        <v>4.0234435714327783E-2</v>
      </c>
      <c r="D30" s="555">
        <v>4.0166000078198684E-2</v>
      </c>
      <c r="E30" s="555">
        <v>3.7669459957271674E-2</v>
      </c>
      <c r="F30" s="555">
        <v>3.7500000028469052E-2</v>
      </c>
      <c r="G30" s="555">
        <v>3.750000001768803E-2</v>
      </c>
    </row>
    <row r="31" spans="1:7" ht="15.75" thickBot="1">
      <c r="A31" s="550" t="s">
        <v>637</v>
      </c>
      <c r="B31" s="554" t="s">
        <v>638</v>
      </c>
      <c r="C31" s="555">
        <f>'[1]Key metrics'!C31</f>
        <v>0.15103443576200001</v>
      </c>
      <c r="D31" s="555">
        <v>0.15096599999999999</v>
      </c>
      <c r="E31" s="555">
        <v>0.15026946000000002</v>
      </c>
      <c r="F31" s="555">
        <v>0.15010000000000001</v>
      </c>
      <c r="G31" s="555">
        <v>0.15010000000000001</v>
      </c>
    </row>
    <row r="32" spans="1:7" ht="26.25" customHeight="1" thickBot="1">
      <c r="A32" s="550">
        <v>12</v>
      </c>
      <c r="B32" s="554" t="s">
        <v>1119</v>
      </c>
      <c r="C32" s="555">
        <f>'[1]Key metrics'!C32</f>
        <v>9.3516164865174722E-2</v>
      </c>
      <c r="D32" s="555">
        <v>7.9134546503567493E-2</v>
      </c>
      <c r="E32" s="555">
        <v>8.8952340465751276E-2</v>
      </c>
      <c r="F32" s="555">
        <v>7.8257071704223399E-2</v>
      </c>
      <c r="G32" s="555">
        <v>7.7726516347374389E-2</v>
      </c>
    </row>
    <row r="33" spans="1:7" ht="15.75" thickBot="1">
      <c r="A33" s="553"/>
      <c r="B33" s="1082" t="s">
        <v>0</v>
      </c>
      <c r="C33" s="1082"/>
      <c r="D33" s="1082"/>
      <c r="E33" s="1082"/>
      <c r="F33" s="1082"/>
      <c r="G33" s="1082"/>
    </row>
    <row r="34" spans="1:7" ht="15.75" thickBot="1">
      <c r="A34" s="550">
        <v>13</v>
      </c>
      <c r="B34" s="556" t="s">
        <v>639</v>
      </c>
      <c r="C34" s="552">
        <f>'[1]Key metrics'!C34</f>
        <v>25555</v>
      </c>
      <c r="D34" s="552">
        <v>25216</v>
      </c>
      <c r="E34" s="552">
        <v>25155</v>
      </c>
      <c r="F34" s="552">
        <v>25853</v>
      </c>
      <c r="G34" s="552">
        <v>25514</v>
      </c>
    </row>
    <row r="35" spans="1:7" ht="15.75" thickBot="1">
      <c r="A35" s="264">
        <v>14</v>
      </c>
      <c r="B35" s="271" t="s">
        <v>640</v>
      </c>
      <c r="C35" s="555">
        <f>'[1]Key metrics'!C35</f>
        <v>7.1480430324349406E-2</v>
      </c>
      <c r="D35" s="555">
        <v>6.5744029999999995E-2</v>
      </c>
      <c r="E35" s="555">
        <v>7.0000000000000007E-2</v>
      </c>
      <c r="F35" s="555">
        <v>6.6322069999999997E-2</v>
      </c>
      <c r="G35" s="555">
        <v>6.7379229999999998E-2</v>
      </c>
    </row>
    <row r="36" spans="1:7" ht="15.75" thickBot="1">
      <c r="A36" s="553"/>
      <c r="B36" s="1081" t="s">
        <v>641</v>
      </c>
      <c r="C36" s="1081"/>
      <c r="D36" s="1081"/>
      <c r="E36" s="1081"/>
      <c r="F36" s="1081"/>
      <c r="G36" s="1081"/>
    </row>
    <row r="37" spans="1:7" ht="27" customHeight="1" thickBot="1">
      <c r="A37" s="264" t="s">
        <v>642</v>
      </c>
      <c r="B37" s="272" t="s">
        <v>435</v>
      </c>
      <c r="C37" s="555">
        <f>'[1]Key metrics'!C37</f>
        <v>0</v>
      </c>
      <c r="D37" s="555">
        <v>0</v>
      </c>
      <c r="E37" s="555">
        <v>0</v>
      </c>
      <c r="F37" s="555">
        <v>0</v>
      </c>
      <c r="G37" s="555">
        <v>0</v>
      </c>
    </row>
    <row r="38" spans="1:7" ht="25.5" customHeight="1" thickBot="1">
      <c r="A38" s="264" t="s">
        <v>643</v>
      </c>
      <c r="B38" s="272" t="s">
        <v>622</v>
      </c>
      <c r="C38" s="979">
        <f>'[1]Key metrics'!C38</f>
        <v>0</v>
      </c>
      <c r="D38" s="979">
        <v>0</v>
      </c>
      <c r="E38" s="979">
        <v>0</v>
      </c>
      <c r="F38" s="979">
        <v>0</v>
      </c>
      <c r="G38" s="979">
        <v>0</v>
      </c>
    </row>
    <row r="39" spans="1:7" ht="15.75" thickBot="1">
      <c r="A39" s="264" t="s">
        <v>644</v>
      </c>
      <c r="B39" s="272" t="s">
        <v>645</v>
      </c>
      <c r="C39" s="555">
        <f>'[1]Key metrics'!C39</f>
        <v>0.03</v>
      </c>
      <c r="D39" s="555">
        <v>0.03</v>
      </c>
      <c r="E39" s="555">
        <v>0.03</v>
      </c>
      <c r="F39" s="555">
        <v>0.03</v>
      </c>
      <c r="G39" s="555">
        <v>0.03</v>
      </c>
    </row>
    <row r="40" spans="1:7" ht="15.75" thickBot="1">
      <c r="A40" s="553"/>
      <c r="B40" s="1081" t="s">
        <v>646</v>
      </c>
      <c r="C40" s="1081"/>
      <c r="D40" s="1081"/>
      <c r="E40" s="1081"/>
      <c r="F40" s="1081"/>
      <c r="G40" s="1081"/>
    </row>
    <row r="41" spans="1:7" ht="15.75" thickBot="1">
      <c r="A41" s="264" t="s">
        <v>647</v>
      </c>
      <c r="B41" s="272" t="s">
        <v>436</v>
      </c>
      <c r="C41" s="555">
        <f>'[1]Key metrics'!C41</f>
        <v>0</v>
      </c>
      <c r="D41" s="555">
        <v>0</v>
      </c>
      <c r="E41" s="555">
        <v>0</v>
      </c>
      <c r="F41" s="555">
        <v>0</v>
      </c>
      <c r="G41" s="555">
        <v>0</v>
      </c>
    </row>
    <row r="42" spans="1:7" ht="15.75" thickBot="1">
      <c r="A42" s="264" t="s">
        <v>648</v>
      </c>
      <c r="B42" s="272" t="s">
        <v>437</v>
      </c>
      <c r="C42" s="555">
        <f>'[1]Key metrics'!C42</f>
        <v>0.03</v>
      </c>
      <c r="D42" s="555">
        <v>0.03</v>
      </c>
      <c r="E42" s="555">
        <v>0.03</v>
      </c>
      <c r="F42" s="555">
        <v>0.03</v>
      </c>
      <c r="G42" s="555">
        <v>0.03</v>
      </c>
    </row>
    <row r="43" spans="1:7" ht="15.75" thickBot="1">
      <c r="A43" s="553"/>
      <c r="B43" s="1082" t="s">
        <v>1</v>
      </c>
      <c r="C43" s="1082"/>
      <c r="D43" s="1082"/>
      <c r="E43" s="1082"/>
      <c r="F43" s="1082"/>
      <c r="G43" s="1082"/>
    </row>
    <row r="44" spans="1:7" ht="24.75" customHeight="1" thickBot="1">
      <c r="A44" s="550">
        <v>15</v>
      </c>
      <c r="B44" s="556" t="s">
        <v>649</v>
      </c>
      <c r="C44" s="552">
        <f>'[2]Key metrics'!C44</f>
        <v>10756.147174704167</v>
      </c>
      <c r="D44" s="552">
        <v>10425</v>
      </c>
      <c r="E44" s="552">
        <v>10057.254421014166</v>
      </c>
      <c r="F44" s="552">
        <v>9666.1324998175005</v>
      </c>
      <c r="G44" s="552">
        <v>9306.5493813141675</v>
      </c>
    </row>
    <row r="45" spans="1:7" ht="15.75" thickBot="1">
      <c r="A45" s="264" t="s">
        <v>650</v>
      </c>
      <c r="B45" s="271" t="s">
        <v>651</v>
      </c>
      <c r="C45" s="552">
        <f>'[2]Key metrics'!C45</f>
        <v>3933.65240329675</v>
      </c>
      <c r="D45" s="552">
        <v>3878</v>
      </c>
      <c r="E45" s="552">
        <v>3762.3555502210093</v>
      </c>
      <c r="F45" s="552">
        <v>3618.3942957627928</v>
      </c>
      <c r="G45" s="552">
        <v>3490.2275580875662</v>
      </c>
    </row>
    <row r="46" spans="1:7" ht="15.75" thickBot="1">
      <c r="A46" s="264" t="s">
        <v>652</v>
      </c>
      <c r="B46" s="271" t="s">
        <v>653</v>
      </c>
      <c r="C46" s="552">
        <f>'[2]Key metrics'!C46</f>
        <v>399.64557639583336</v>
      </c>
      <c r="D46" s="552">
        <v>398</v>
      </c>
      <c r="E46" s="552">
        <v>397.3625512916667</v>
      </c>
      <c r="F46" s="552">
        <v>386.51712621666678</v>
      </c>
      <c r="G46" s="552">
        <v>364.85390944583338</v>
      </c>
    </row>
    <row r="47" spans="1:7" ht="15.75" thickBot="1">
      <c r="A47" s="550">
        <v>16</v>
      </c>
      <c r="B47" s="556" t="s">
        <v>654</v>
      </c>
      <c r="C47" s="552">
        <f>'[2]Key metrics'!C47</f>
        <v>3534.0068269009171</v>
      </c>
      <c r="D47" s="552">
        <v>3480</v>
      </c>
      <c r="E47" s="552">
        <v>3364.9929989293414</v>
      </c>
      <c r="F47" s="552">
        <v>3231.8771695461251</v>
      </c>
      <c r="G47" s="552">
        <v>3125.3736486417333</v>
      </c>
    </row>
    <row r="48" spans="1:7" ht="15.75" thickBot="1">
      <c r="A48" s="550">
        <v>17</v>
      </c>
      <c r="B48" s="556" t="s">
        <v>655</v>
      </c>
      <c r="C48" s="557">
        <f>'[2]Key metrics'!C48</f>
        <v>3.0446515298941077</v>
      </c>
      <c r="D48" s="557">
        <v>2.9965682727822447</v>
      </c>
      <c r="E48" s="557">
        <v>2.9901954969627442</v>
      </c>
      <c r="F48" s="557">
        <v>2.9915190726348864</v>
      </c>
      <c r="G48" s="557">
        <v>2.9788987170432644</v>
      </c>
    </row>
    <row r="49" spans="1:8" ht="15.75" thickBot="1">
      <c r="A49" s="553"/>
      <c r="B49" s="1082" t="s">
        <v>1172</v>
      </c>
      <c r="C49" s="1082"/>
      <c r="D49" s="1082"/>
      <c r="E49" s="1082"/>
      <c r="F49" s="1082"/>
      <c r="G49" s="1082"/>
    </row>
    <row r="50" spans="1:8" ht="15.75" thickBot="1">
      <c r="A50" s="550">
        <v>18</v>
      </c>
      <c r="B50" s="556" t="s">
        <v>656</v>
      </c>
      <c r="C50" s="552">
        <f>'[2]Key metrics'!C50</f>
        <v>18916.20963985</v>
      </c>
      <c r="D50" s="552">
        <v>18509</v>
      </c>
      <c r="E50" s="552">
        <v>19523</v>
      </c>
      <c r="F50" s="552">
        <v>20167.914430000001</v>
      </c>
      <c r="G50" s="552">
        <v>19888.969125650001</v>
      </c>
    </row>
    <row r="51" spans="1:8" ht="15.75" thickBot="1">
      <c r="A51" s="550">
        <v>19</v>
      </c>
      <c r="B51" s="558" t="s">
        <v>657</v>
      </c>
      <c r="C51" s="552">
        <f>'[2]Key metrics'!C51</f>
        <v>11448.905329371548</v>
      </c>
      <c r="D51" s="552">
        <v>11578</v>
      </c>
      <c r="E51" s="552">
        <v>11618.850346545454</v>
      </c>
      <c r="F51" s="552">
        <v>12607.31108477449</v>
      </c>
      <c r="G51" s="552">
        <v>12466.364023109503</v>
      </c>
    </row>
    <row r="52" spans="1:8" ht="15.75" thickBot="1">
      <c r="A52" s="550">
        <v>20</v>
      </c>
      <c r="B52" s="556" t="s">
        <v>658</v>
      </c>
      <c r="C52" s="557">
        <f>'[2]Key metrics'!C52</f>
        <v>1.6522286712705612</v>
      </c>
      <c r="D52" s="557">
        <v>1.598677615079209</v>
      </c>
      <c r="E52" s="557">
        <v>1.6821746818661063</v>
      </c>
      <c r="F52" s="557">
        <v>1.5996999117723245</v>
      </c>
      <c r="G52" s="557">
        <v>1.5954105855388832</v>
      </c>
    </row>
    <row r="53" spans="1:8">
      <c r="A53" s="2"/>
      <c r="B53" s="2"/>
      <c r="C53" s="2"/>
      <c r="D53" s="2"/>
      <c r="E53" s="2"/>
      <c r="F53" s="2"/>
      <c r="G53" s="2"/>
    </row>
    <row r="54" spans="1:8" s="1000" customFormat="1" ht="104.25" customHeight="1">
      <c r="A54" s="999"/>
      <c r="B54" s="1080" t="s">
        <v>1465</v>
      </c>
      <c r="C54" s="1080"/>
      <c r="D54" s="1080"/>
      <c r="E54" s="1080"/>
      <c r="F54" s="1080"/>
      <c r="G54" s="1080"/>
    </row>
    <row r="55" spans="1:8" s="1000" customFormat="1" ht="21" customHeight="1">
      <c r="A55" s="999"/>
      <c r="B55" s="1080" t="s">
        <v>1419</v>
      </c>
      <c r="C55" s="1080"/>
      <c r="D55" s="1080"/>
      <c r="E55" s="1080"/>
      <c r="F55" s="1080"/>
      <c r="G55" s="1080"/>
      <c r="H55" s="1001"/>
    </row>
    <row r="56" spans="1:8" s="1000" customFormat="1" ht="3.75" customHeight="1">
      <c r="A56" s="999"/>
      <c r="B56" s="1055"/>
      <c r="C56" s="1055"/>
      <c r="D56" s="1055"/>
      <c r="E56" s="1055"/>
      <c r="F56" s="1055"/>
      <c r="G56" s="1055"/>
    </row>
    <row r="57" spans="1:8" s="1000" customFormat="1" ht="62.25" customHeight="1">
      <c r="A57" s="999"/>
      <c r="B57" s="1080" t="s">
        <v>1485</v>
      </c>
      <c r="C57" s="1080"/>
      <c r="D57" s="1080"/>
      <c r="E57" s="1080"/>
      <c r="F57" s="1080"/>
      <c r="G57" s="1080"/>
    </row>
    <row r="58" spans="1:8" s="1000" customFormat="1" ht="11.25" customHeight="1">
      <c r="A58" s="999"/>
      <c r="B58" s="1055"/>
      <c r="C58" s="1055"/>
      <c r="D58" s="1055"/>
      <c r="E58" s="1055"/>
      <c r="F58" s="1055"/>
      <c r="G58" s="1055"/>
    </row>
    <row r="59" spans="1:8" s="1000" customFormat="1" ht="86.25" customHeight="1">
      <c r="A59" s="999"/>
      <c r="B59" s="1079" t="s">
        <v>1493</v>
      </c>
      <c r="C59" s="1079"/>
      <c r="D59" s="1079"/>
      <c r="E59" s="1079"/>
      <c r="F59" s="1079"/>
      <c r="G59" s="1079"/>
    </row>
    <row r="60" spans="1:8" s="1000" customFormat="1" ht="9" customHeight="1">
      <c r="A60" s="999"/>
      <c r="B60" s="1083"/>
      <c r="C60" s="1083"/>
      <c r="D60" s="1083"/>
      <c r="E60" s="1083"/>
      <c r="F60" s="1083"/>
      <c r="G60" s="1083"/>
    </row>
    <row r="61" spans="1:8" s="1000" customFormat="1" ht="43.5" customHeight="1">
      <c r="A61" s="999"/>
      <c r="B61" s="1079" t="s">
        <v>1421</v>
      </c>
      <c r="C61" s="1079"/>
      <c r="D61" s="1079"/>
      <c r="E61" s="1079"/>
      <c r="F61" s="1079"/>
      <c r="G61" s="1079"/>
    </row>
    <row r="62" spans="1:8" s="21" customFormat="1" ht="24" customHeight="1">
      <c r="A62" s="20"/>
      <c r="B62" s="559"/>
      <c r="C62" s="20"/>
      <c r="D62" s="20"/>
      <c r="E62" s="20"/>
      <c r="F62" s="20"/>
      <c r="G62" s="20"/>
      <c r="H62" s="20"/>
    </row>
  </sheetData>
  <sheetProtection sheet="1" objects="1" scenarios="1" selectLockedCells="1"/>
  <customSheetViews>
    <customSheetView guid="{37226721-D1D5-4398-9EDA-67E59F139E5C}">
      <selection activeCell="E22" sqref="E22"/>
      <pageMargins left="0.7" right="0.7" top="0.75" bottom="0.75" header="0.3" footer="0.3"/>
      <pageSetup paperSize="9" orientation="portrait" r:id="rId1"/>
    </customSheetView>
    <customSheetView guid="{903BF3C7-8C98-4810-9C20-2AC37A2650A6}" topLeftCell="A4">
      <selection activeCell="B4" sqref="B4:D17"/>
      <pageMargins left="0.7" right="0.7" top="0.75" bottom="0.75" header="0.3" footer="0.3"/>
      <pageSetup paperSize="9" orientation="portrait" r:id="rId2"/>
    </customSheetView>
    <customSheetView guid="{353F5685-0B8B-4AA1-9F16-66557969DCE8}" topLeftCell="A4">
      <selection activeCell="B4" sqref="B4:D17"/>
      <pageMargins left="0.7" right="0.7" top="0.75" bottom="0.75" header="0.3" footer="0.3"/>
      <pageSetup paperSize="9" orientation="portrait" r:id="rId3"/>
    </customSheetView>
    <customSheetView guid="{1F1CDE94-43EA-4A90-82AF-291799113E76}" topLeftCell="A4">
      <selection activeCell="B4" sqref="B4:D17"/>
      <pageMargins left="0.7" right="0.7" top="0.75" bottom="0.75" header="0.3" footer="0.3"/>
      <pageSetup paperSize="9" orientation="portrait" r:id="rId4"/>
    </customSheetView>
    <customSheetView guid="{4F760026-2E26-4881-AAA8-3BCC1A815AF3}">
      <selection activeCell="B7" sqref="B7"/>
      <pageMargins left="0.7" right="0.7" top="0.75" bottom="0.75" header="0.3" footer="0.3"/>
      <pageSetup paperSize="9" orientation="portrait" r:id="rId5"/>
    </customSheetView>
  </customSheetViews>
  <mergeCells count="16">
    <mergeCell ref="B33:G33"/>
    <mergeCell ref="B8:G8"/>
    <mergeCell ref="B12:G12"/>
    <mergeCell ref="B14:G14"/>
    <mergeCell ref="B18:G18"/>
    <mergeCell ref="B23:G23"/>
    <mergeCell ref="B61:G61"/>
    <mergeCell ref="B57:G57"/>
    <mergeCell ref="B36:G36"/>
    <mergeCell ref="B40:G40"/>
    <mergeCell ref="B43:G43"/>
    <mergeCell ref="B49:G49"/>
    <mergeCell ref="B59:G59"/>
    <mergeCell ref="B60:G60"/>
    <mergeCell ref="B55:G55"/>
    <mergeCell ref="B54:G54"/>
  </mergeCells>
  <pageMargins left="0.7" right="0.7" top="0.75" bottom="0.75" header="0.3" footer="0.3"/>
  <pageSetup paperSize="9" scale="56" orientation="portrait" r:id="rId6"/>
  <drawing r:id="rId7"/>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5"/>
  <dimension ref="A1:E44"/>
  <sheetViews>
    <sheetView workbookViewId="0">
      <selection activeCell="A24" sqref="A24:E24"/>
    </sheetView>
  </sheetViews>
  <sheetFormatPr defaultColWidth="0" defaultRowHeight="12" customHeight="1" zeroHeight="1"/>
  <cols>
    <col min="1" max="1" width="7.5703125" style="21" customWidth="1"/>
    <col min="2" max="2" width="66.85546875" style="21" bestFit="1" customWidth="1"/>
    <col min="3" max="3" width="16.7109375" style="21" customWidth="1"/>
    <col min="4" max="4" width="18.140625" style="21" customWidth="1"/>
    <col min="5" max="5" width="3.7109375" style="21" customWidth="1"/>
    <col min="6" max="16384" width="0" style="21" hidden="1"/>
  </cols>
  <sheetData>
    <row r="1" spans="1:5" ht="15">
      <c r="A1" s="19" t="s">
        <v>672</v>
      </c>
      <c r="B1" s="19"/>
      <c r="C1" s="31"/>
      <c r="D1" s="31" t="s">
        <v>899</v>
      </c>
      <c r="E1" s="19"/>
    </row>
    <row r="2" spans="1:5" ht="15">
      <c r="A2" s="2"/>
      <c r="B2" s="2"/>
      <c r="C2" s="2"/>
      <c r="D2" s="2"/>
      <c r="E2" s="2"/>
    </row>
    <row r="3" spans="1:5" ht="26.25" customHeight="1">
      <c r="A3" s="1284" t="s">
        <v>1402</v>
      </c>
      <c r="B3" s="1284"/>
      <c r="C3" s="1284"/>
      <c r="D3" s="1284"/>
      <c r="E3" s="2"/>
    </row>
    <row r="4" spans="1:5" ht="15">
      <c r="A4" s="2"/>
      <c r="B4" s="2"/>
      <c r="C4" s="2"/>
      <c r="D4" s="2"/>
      <c r="E4" s="2"/>
    </row>
    <row r="5" spans="1:5" ht="29.25" customHeight="1">
      <c r="A5" s="1396" t="s">
        <v>1163</v>
      </c>
      <c r="B5" s="1397"/>
      <c r="C5" s="1397"/>
      <c r="D5" s="1397"/>
      <c r="E5" s="74"/>
    </row>
    <row r="6" spans="1:5" ht="18.75" customHeight="1" thickBot="1">
      <c r="A6" s="717"/>
      <c r="B6" s="716"/>
      <c r="C6" s="722"/>
      <c r="D6" s="722"/>
      <c r="E6" s="74"/>
    </row>
    <row r="7" spans="1:5" ht="15.75" thickBot="1">
      <c r="A7" s="1398"/>
      <c r="B7" s="1399"/>
      <c r="C7" s="720" t="s">
        <v>3</v>
      </c>
      <c r="D7" s="627" t="s">
        <v>4</v>
      </c>
      <c r="E7" s="2"/>
    </row>
    <row r="8" spans="1:5" ht="12.75" customHeight="1" thickBot="1">
      <c r="A8" s="1400"/>
      <c r="B8" s="1401"/>
      <c r="C8" s="1395" t="s">
        <v>69</v>
      </c>
      <c r="D8" s="1394"/>
      <c r="E8" s="99"/>
    </row>
    <row r="9" spans="1:5" ht="15.75" thickBot="1">
      <c r="A9" s="1400"/>
      <c r="B9" s="1401"/>
      <c r="C9" s="723">
        <v>45107</v>
      </c>
      <c r="D9" s="100">
        <v>44926</v>
      </c>
      <c r="E9" s="99"/>
    </row>
    <row r="10" spans="1:5" ht="15.75" thickBot="1">
      <c r="A10" s="1400"/>
      <c r="B10" s="1401"/>
      <c r="C10" s="724" t="s">
        <v>36</v>
      </c>
      <c r="D10" s="725" t="s">
        <v>36</v>
      </c>
      <c r="E10" s="99"/>
    </row>
    <row r="11" spans="1:5" ht="21.75" thickBot="1">
      <c r="A11" s="726" t="s">
        <v>868</v>
      </c>
      <c r="B11" s="727" t="s">
        <v>869</v>
      </c>
      <c r="C11" s="728">
        <f>'[1]EU LR3 - LRSpl'!C9</f>
        <v>24774</v>
      </c>
      <c r="D11" s="728">
        <v>24341</v>
      </c>
      <c r="E11" s="99"/>
    </row>
    <row r="12" spans="1:5" ht="15.75" thickBot="1">
      <c r="A12" s="729" t="s">
        <v>870</v>
      </c>
      <c r="B12" s="730" t="s">
        <v>54</v>
      </c>
      <c r="C12" s="731">
        <f>'[1]EU LR3 - LRSpl'!C10</f>
        <v>0</v>
      </c>
      <c r="D12" s="731">
        <v>0</v>
      </c>
      <c r="E12" s="99"/>
    </row>
    <row r="13" spans="1:5" ht="15.75" thickBot="1">
      <c r="A13" s="729" t="s">
        <v>871</v>
      </c>
      <c r="B13" s="732" t="s">
        <v>872</v>
      </c>
      <c r="C13" s="728">
        <f>'[1]EU LR3 - LRSpl'!C11</f>
        <v>24774</v>
      </c>
      <c r="D13" s="728">
        <v>24341</v>
      </c>
      <c r="E13" s="99"/>
    </row>
    <row r="14" spans="1:5" ht="15.75" thickBot="1">
      <c r="A14" s="729" t="s">
        <v>75</v>
      </c>
      <c r="B14" s="730" t="s">
        <v>63</v>
      </c>
      <c r="C14" s="733">
        <f>'[1]EU LR3 - LRSpl'!C12</f>
        <v>269</v>
      </c>
      <c r="D14" s="733">
        <v>109</v>
      </c>
      <c r="E14" s="99"/>
    </row>
    <row r="15" spans="1:5" ht="15.75" thickBot="1">
      <c r="A15" s="729" t="s">
        <v>873</v>
      </c>
      <c r="B15" s="730" t="s">
        <v>76</v>
      </c>
      <c r="C15" s="733">
        <f>'[1]EU LR3 - LRSpl'!C13</f>
        <v>11591</v>
      </c>
      <c r="D15" s="733">
        <v>11630</v>
      </c>
      <c r="E15" s="99"/>
    </row>
    <row r="16" spans="1:5" ht="31.15" customHeight="1" thickBot="1">
      <c r="A16" s="729" t="s">
        <v>874</v>
      </c>
      <c r="B16" s="730" t="s">
        <v>875</v>
      </c>
      <c r="C16" s="733">
        <f>'[1]EU LR3 - LRSpl'!C14</f>
        <v>32</v>
      </c>
      <c r="D16" s="733">
        <v>21</v>
      </c>
      <c r="E16" s="99"/>
    </row>
    <row r="17" spans="1:5" ht="15.75" thickBot="1">
      <c r="A17" s="729" t="s">
        <v>876</v>
      </c>
      <c r="B17" s="730" t="s">
        <v>59</v>
      </c>
      <c r="C17" s="733">
        <f>'[1]EU LR3 - LRSpl'!C15</f>
        <v>961</v>
      </c>
      <c r="D17" s="733">
        <v>710</v>
      </c>
      <c r="E17" s="99"/>
    </row>
    <row r="18" spans="1:5" ht="15.75" thickBot="1">
      <c r="A18" s="729" t="s">
        <v>877</v>
      </c>
      <c r="B18" s="730" t="s">
        <v>77</v>
      </c>
      <c r="C18" s="733">
        <f>'[1]EU LR3 - LRSpl'!C16</f>
        <v>3834</v>
      </c>
      <c r="D18" s="733">
        <v>3877</v>
      </c>
      <c r="E18" s="99"/>
    </row>
    <row r="19" spans="1:5" ht="15.75" thickBot="1">
      <c r="A19" s="729" t="s">
        <v>878</v>
      </c>
      <c r="B19" s="730" t="s">
        <v>78</v>
      </c>
      <c r="C19" s="733">
        <f>'[1]EU LR3 - LRSpl'!C17</f>
        <v>1659</v>
      </c>
      <c r="D19" s="733">
        <v>1598</v>
      </c>
      <c r="E19" s="99"/>
    </row>
    <row r="20" spans="1:5" ht="15.75" thickBot="1">
      <c r="A20" s="729" t="s">
        <v>879</v>
      </c>
      <c r="B20" s="730" t="s">
        <v>60</v>
      </c>
      <c r="C20" s="733">
        <f>'[1]EU LR3 - LRSpl'!C18</f>
        <v>3679</v>
      </c>
      <c r="D20" s="733">
        <v>3578</v>
      </c>
      <c r="E20" s="99"/>
    </row>
    <row r="21" spans="1:5" ht="15.75" thickBot="1">
      <c r="A21" s="729" t="s">
        <v>880</v>
      </c>
      <c r="B21" s="730" t="s">
        <v>79</v>
      </c>
      <c r="C21" s="733">
        <f>'[1]EU LR3 - LRSpl'!C19</f>
        <v>215</v>
      </c>
      <c r="D21" s="733">
        <v>261</v>
      </c>
      <c r="E21" s="99"/>
    </row>
    <row r="22" spans="1:5" ht="21.75" thickBot="1">
      <c r="A22" s="729" t="s">
        <v>881</v>
      </c>
      <c r="B22" s="730" t="s">
        <v>882</v>
      </c>
      <c r="C22" s="733">
        <f>'[1]EU LR3 - LRSpl'!C20</f>
        <v>2534</v>
      </c>
      <c r="D22" s="733">
        <v>2557</v>
      </c>
      <c r="E22" s="99"/>
    </row>
    <row r="23" spans="1:5" ht="15">
      <c r="A23" s="15"/>
      <c r="B23" s="15"/>
      <c r="C23" s="15"/>
      <c r="D23" s="15"/>
      <c r="E23" s="99"/>
    </row>
    <row r="24" spans="1:5" s="20" customFormat="1" ht="24" customHeight="1">
      <c r="A24" s="18"/>
      <c r="B24" s="18"/>
      <c r="C24" s="18"/>
      <c r="D24" s="18"/>
      <c r="E24" s="101"/>
    </row>
    <row r="44" spans="1:1" ht="12" hidden="1" customHeight="1">
      <c r="A44" s="21" t="s">
        <v>1203</v>
      </c>
    </row>
  </sheetData>
  <sheetProtection algorithmName="SHA-512" hashValue="Tb/qFHc4sbgTbdySFSQV0rHI7ZHnjaTYvbW79YxXj2RH3eUeI9xYxXgAPFx7U096HOI8Y6VRbp1RjlmDviuWrg==" saltValue="eFLaQEIgejARiLwGdM9MKw==" spinCount="100000" sheet="1" objects="1" scenarios="1" selectLockedCells="1"/>
  <customSheetViews>
    <customSheetView guid="{37226721-D1D5-4398-9EDA-67E59F139E5C}">
      <selection activeCell="G15" sqref="G15"/>
      <pageMargins left="0.7" right="0.7" top="0.75" bottom="0.75" header="0.3" footer="0.3"/>
      <pageSetup paperSize="9" orientation="portrait" r:id="rId1"/>
    </customSheetView>
    <customSheetView guid="{903BF3C7-8C98-4810-9C20-2AC37A2650A6}" topLeftCell="A4">
      <selection activeCell="C20" sqref="C20"/>
      <pageMargins left="0.7" right="0.7" top="0.75" bottom="0.75" header="0.3" footer="0.3"/>
      <pageSetup paperSize="9" orientation="portrait" r:id="rId2"/>
    </customSheetView>
    <customSheetView guid="{353F5685-0B8B-4AA1-9F16-66557969DCE8}">
      <selection activeCell="I15" sqref="I15"/>
      <pageMargins left="0.7" right="0.7" top="0.75" bottom="0.75" header="0.3" footer="0.3"/>
      <pageSetup paperSize="9" orientation="portrait" r:id="rId3"/>
    </customSheetView>
    <customSheetView guid="{1F1CDE94-43EA-4A90-82AF-291799113E76}">
      <selection activeCell="G11" sqref="G11"/>
      <pageMargins left="0.7" right="0.7" top="0.75" bottom="0.75" header="0.3" footer="0.3"/>
      <pageSetup paperSize="9" orientation="portrait" r:id="rId4"/>
    </customSheetView>
    <customSheetView guid="{4F760026-2E26-4881-AAA8-3BCC1A815AF3}">
      <selection activeCell="G15" sqref="G15"/>
      <pageMargins left="0.7" right="0.7" top="0.75" bottom="0.75" header="0.3" footer="0.3"/>
      <pageSetup paperSize="9" orientation="portrait" r:id="rId5"/>
    </customSheetView>
  </customSheetViews>
  <mergeCells count="4">
    <mergeCell ref="C8:D8"/>
    <mergeCell ref="A5:D5"/>
    <mergeCell ref="A7:B10"/>
    <mergeCell ref="A3:D3"/>
  </mergeCells>
  <pageMargins left="0.7" right="0.7" top="0.75" bottom="0.75" header="0.3" footer="0.3"/>
  <pageSetup paperSize="9" scale="75" orientation="portrait" r:id="rId6"/>
  <drawing r:id="rId7"/>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6">
    <tabColor theme="9" tint="-0.249977111117893"/>
  </sheetPr>
  <dimension ref="A1:B44"/>
  <sheetViews>
    <sheetView workbookViewId="0">
      <selection activeCell="A11" sqref="A11:XFD11"/>
    </sheetView>
  </sheetViews>
  <sheetFormatPr defaultColWidth="0" defaultRowHeight="15" zeroHeight="1"/>
  <cols>
    <col min="1" max="1" width="145.28515625" style="21" customWidth="1"/>
    <col min="2" max="2" width="2.7109375" style="21" customWidth="1"/>
    <col min="3" max="16384" width="9.140625" style="21" hidden="1"/>
  </cols>
  <sheetData>
    <row r="1" spans="1:2">
      <c r="A1" s="19" t="s">
        <v>1353</v>
      </c>
      <c r="B1" s="20"/>
    </row>
    <row r="2" spans="1:2">
      <c r="A2" s="2"/>
      <c r="B2" s="2"/>
    </row>
    <row r="3" spans="1:2" ht="33.75">
      <c r="A3" s="95" t="s">
        <v>1410</v>
      </c>
      <c r="B3" s="2"/>
    </row>
    <row r="4" spans="1:2">
      <c r="A4" s="24"/>
      <c r="B4" s="2"/>
    </row>
    <row r="5" spans="1:2" ht="60" customHeight="1">
      <c r="A5" s="767" t="s">
        <v>1411</v>
      </c>
      <c r="B5" s="2"/>
    </row>
    <row r="6" spans="1:2">
      <c r="A6" s="96"/>
      <c r="B6" s="2"/>
    </row>
    <row r="7" spans="1:2" ht="39.75" customHeight="1">
      <c r="A7" s="767" t="s">
        <v>1412</v>
      </c>
      <c r="B7" s="2"/>
    </row>
    <row r="8" spans="1:2">
      <c r="A8" s="767"/>
      <c r="B8" s="2"/>
    </row>
    <row r="9" spans="1:2">
      <c r="A9" s="1027" t="s">
        <v>1413</v>
      </c>
      <c r="B9" s="2"/>
    </row>
    <row r="10" spans="1:2">
      <c r="A10" s="23"/>
      <c r="B10" s="2"/>
    </row>
    <row r="11" spans="1:2" s="20" customFormat="1" ht="24" customHeight="1">
      <c r="A11" s="97"/>
    </row>
    <row r="12" spans="1:2" hidden="1">
      <c r="A12" s="98"/>
    </row>
    <row r="13" spans="1:2" hidden="1">
      <c r="A13" s="98"/>
    </row>
    <row r="14" spans="1:2" hidden="1">
      <c r="A14" s="26"/>
    </row>
    <row r="15" spans="1:2" hidden="1">
      <c r="A15" s="26"/>
    </row>
    <row r="16" spans="1:2" hidden="1">
      <c r="A16" s="26"/>
    </row>
    <row r="44" spans="1:1" hidden="1">
      <c r="A44" s="21" t="s">
        <v>1203</v>
      </c>
    </row>
  </sheetData>
  <sheetProtection algorithmName="SHA-512" hashValue="gBiZ0GeDB1o7nNJdWER4O/+f+g6dZ0ZslQKQfmJikCUYsNQBPsoKho4SH54LUqqXanZdbwg0h2MwVL7alKJvTw==" saltValue="oAEkitmdRZgDjkVfrSi8lQ==" spinCount="100000" sheet="1" objects="1" scenarios="1" selectLockedCells="1"/>
  <pageMargins left="0.7" right="0.7" top="0.75" bottom="0.75" header="0.3" footer="0.3"/>
  <pageSetup paperSize="9" scale="56"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0"/>
  <dimension ref="A1:K46"/>
  <sheetViews>
    <sheetView topLeftCell="B19" zoomScaleNormal="100" workbookViewId="0">
      <selection activeCell="A46" sqref="A46:XFD46"/>
    </sheetView>
  </sheetViews>
  <sheetFormatPr defaultColWidth="0" defaultRowHeight="11.25" zeroHeight="1"/>
  <cols>
    <col min="1" max="1" width="19.7109375" style="568" customWidth="1"/>
    <col min="2" max="2" width="49.42578125" style="568" customWidth="1"/>
    <col min="3" max="10" width="20.7109375" style="568" customWidth="1"/>
    <col min="11" max="11" width="2.7109375" style="245" customWidth="1"/>
    <col min="12" max="16384" width="9.140625" style="245" hidden="1"/>
  </cols>
  <sheetData>
    <row r="1" spans="1:11" s="12" customFormat="1" ht="15">
      <c r="A1" s="19" t="s">
        <v>1404</v>
      </c>
      <c r="B1" s="19"/>
      <c r="C1" s="1136" t="s">
        <v>899</v>
      </c>
      <c r="D1" s="1252"/>
      <c r="E1" s="1252"/>
      <c r="F1" s="1252"/>
      <c r="G1" s="1252"/>
      <c r="H1" s="1252"/>
      <c r="I1" s="1252"/>
      <c r="J1" s="1252"/>
      <c r="K1" s="11"/>
    </row>
    <row r="2" spans="1:11" s="12" customFormat="1" ht="15">
      <c r="A2" s="2"/>
      <c r="B2" s="2"/>
      <c r="C2" s="2"/>
      <c r="D2" s="2"/>
      <c r="E2" s="2"/>
      <c r="F2" s="2"/>
      <c r="G2" s="2"/>
      <c r="H2" s="2"/>
      <c r="I2" s="2"/>
      <c r="J2" s="2"/>
    </row>
    <row r="3" spans="1:11" s="12" customFormat="1" ht="15">
      <c r="A3" s="73" t="s">
        <v>701</v>
      </c>
      <c r="B3" s="74"/>
      <c r="C3" s="74"/>
      <c r="D3" s="74"/>
      <c r="E3" s="74"/>
      <c r="F3" s="74"/>
      <c r="G3" s="74"/>
      <c r="H3" s="74"/>
      <c r="I3" s="74"/>
      <c r="J3" s="74"/>
    </row>
    <row r="4" spans="1:11" s="12" customFormat="1" ht="15.75" thickBot="1">
      <c r="A4" s="73"/>
      <c r="B4" s="74"/>
      <c r="C4" s="74"/>
      <c r="D4" s="74"/>
      <c r="E4" s="74"/>
      <c r="F4" s="74"/>
      <c r="G4" s="74"/>
      <c r="H4" s="74"/>
      <c r="I4" s="74"/>
      <c r="J4" s="74"/>
    </row>
    <row r="5" spans="1:11" s="12" customFormat="1" ht="12" thickBot="1">
      <c r="A5" s="1408" t="s">
        <v>1403</v>
      </c>
      <c r="B5" s="1409"/>
      <c r="C5" s="1409"/>
      <c r="D5" s="1409"/>
      <c r="E5" s="1409"/>
      <c r="F5" s="1409"/>
      <c r="G5" s="1409"/>
      <c r="H5" s="1409"/>
      <c r="I5" s="1409"/>
      <c r="J5" s="1410"/>
    </row>
    <row r="6" spans="1:11" s="15" customFormat="1" thickBot="1">
      <c r="C6" s="75" t="s">
        <v>3</v>
      </c>
      <c r="D6" s="75" t="s">
        <v>4</v>
      </c>
      <c r="E6" s="75" t="s">
        <v>5</v>
      </c>
      <c r="F6" s="75" t="s">
        <v>130</v>
      </c>
      <c r="G6" s="75" t="s">
        <v>127</v>
      </c>
      <c r="H6" s="75" t="s">
        <v>128</v>
      </c>
      <c r="I6" s="75" t="s">
        <v>129</v>
      </c>
      <c r="J6" s="75" t="s">
        <v>421</v>
      </c>
    </row>
    <row r="7" spans="1:11" s="78" customFormat="1" ht="15.75" thickBot="1">
      <c r="A7" s="76"/>
      <c r="B7" s="77"/>
      <c r="C7" s="1402" t="s">
        <v>37</v>
      </c>
      <c r="D7" s="1403"/>
      <c r="E7" s="1403"/>
      <c r="F7" s="1404"/>
      <c r="G7" s="1405" t="s">
        <v>38</v>
      </c>
      <c r="H7" s="1406"/>
      <c r="I7" s="1406"/>
      <c r="J7" s="1407"/>
    </row>
    <row r="8" spans="1:11" s="12" customFormat="1" ht="12" thickBot="1">
      <c r="A8" s="79" t="s">
        <v>438</v>
      </c>
      <c r="B8" s="80" t="s">
        <v>39</v>
      </c>
      <c r="C8" s="81">
        <v>45107</v>
      </c>
      <c r="D8" s="81">
        <v>45016</v>
      </c>
      <c r="E8" s="81">
        <v>44926</v>
      </c>
      <c r="F8" s="81">
        <v>44834</v>
      </c>
      <c r="G8" s="81">
        <v>45107</v>
      </c>
      <c r="H8" s="81">
        <v>45016</v>
      </c>
      <c r="I8" s="81">
        <v>44926</v>
      </c>
      <c r="J8" s="81">
        <v>44834</v>
      </c>
    </row>
    <row r="9" spans="1:11" s="12" customFormat="1" ht="12" thickBot="1">
      <c r="A9" s="82"/>
      <c r="B9" s="83"/>
      <c r="C9" s="14" t="s">
        <v>36</v>
      </c>
      <c r="D9" s="14" t="s">
        <v>36</v>
      </c>
      <c r="E9" s="14" t="s">
        <v>36</v>
      </c>
      <c r="F9" s="14" t="s">
        <v>36</v>
      </c>
      <c r="G9" s="14" t="s">
        <v>36</v>
      </c>
      <c r="H9" s="14" t="s">
        <v>36</v>
      </c>
      <c r="I9" s="14" t="s">
        <v>36</v>
      </c>
      <c r="J9" s="14" t="s">
        <v>36</v>
      </c>
    </row>
    <row r="10" spans="1:11" s="12" customFormat="1" ht="12" thickBot="1">
      <c r="A10" s="84" t="s">
        <v>439</v>
      </c>
      <c r="B10" s="85" t="s">
        <v>40</v>
      </c>
      <c r="C10" s="86">
        <v>12</v>
      </c>
      <c r="D10" s="86">
        <v>12</v>
      </c>
      <c r="E10" s="86">
        <v>12</v>
      </c>
      <c r="F10" s="86">
        <v>12</v>
      </c>
      <c r="G10" s="86">
        <v>12</v>
      </c>
      <c r="H10" s="86">
        <v>12</v>
      </c>
      <c r="I10" s="86">
        <v>12</v>
      </c>
      <c r="J10" s="86">
        <v>12</v>
      </c>
    </row>
    <row r="11" spans="1:11" s="12" customFormat="1" ht="21.75" thickBot="1">
      <c r="A11" s="79" t="s">
        <v>41</v>
      </c>
      <c r="B11" s="83"/>
      <c r="C11" s="83"/>
      <c r="D11" s="83"/>
      <c r="E11" s="83"/>
      <c r="F11" s="83"/>
      <c r="G11" s="83"/>
      <c r="H11" s="83"/>
      <c r="I11" s="83"/>
      <c r="J11" s="83"/>
    </row>
    <row r="12" spans="1:11" s="12" customFormat="1" ht="12" thickBot="1">
      <c r="A12" s="84">
        <v>1</v>
      </c>
      <c r="B12" s="85" t="s">
        <v>440</v>
      </c>
      <c r="C12" s="87"/>
      <c r="D12" s="87"/>
      <c r="E12" s="87"/>
      <c r="F12" s="87"/>
      <c r="G12" s="88">
        <f>'[2]EU LIQ1'!G11</f>
        <v>10756.147174704167</v>
      </c>
      <c r="H12" s="88">
        <v>10425</v>
      </c>
      <c r="I12" s="88">
        <v>10057.254421014166</v>
      </c>
      <c r="J12" s="88">
        <v>9666.1324998175005</v>
      </c>
    </row>
    <row r="13" spans="1:11" s="12" customFormat="1" ht="12" thickBot="1">
      <c r="A13" s="79" t="s">
        <v>441</v>
      </c>
      <c r="B13" s="83"/>
      <c r="C13" s="83"/>
      <c r="D13" s="83"/>
      <c r="E13" s="83"/>
      <c r="F13" s="83"/>
      <c r="G13" s="83"/>
      <c r="H13" s="83"/>
      <c r="I13" s="83"/>
      <c r="J13" s="83"/>
    </row>
    <row r="14" spans="1:11" s="12" customFormat="1" ht="21.75" thickBot="1">
      <c r="A14" s="84">
        <v>2</v>
      </c>
      <c r="B14" s="85" t="s">
        <v>442</v>
      </c>
      <c r="C14" s="88">
        <f>'[2]EU LIQ1'!C13</f>
        <v>9099.8036242499984</v>
      </c>
      <c r="D14" s="88">
        <v>9008</v>
      </c>
      <c r="E14" s="88">
        <v>8840</v>
      </c>
      <c r="F14" s="88">
        <v>8543.9571388333334</v>
      </c>
      <c r="G14" s="88">
        <f>'[2]EU LIQ1'!G13</f>
        <v>621.9194208729167</v>
      </c>
      <c r="H14" s="88">
        <v>611</v>
      </c>
      <c r="I14" s="88">
        <v>593</v>
      </c>
      <c r="J14" s="88">
        <v>569.27495042291673</v>
      </c>
    </row>
    <row r="15" spans="1:11" s="12" customFormat="1" ht="12" thickBot="1">
      <c r="A15" s="84">
        <v>3</v>
      </c>
      <c r="B15" s="85" t="s">
        <v>443</v>
      </c>
      <c r="C15" s="88">
        <f>'[2]EU LIQ1'!C14</f>
        <v>6767.4896708333335</v>
      </c>
      <c r="D15" s="88">
        <v>6742</v>
      </c>
      <c r="E15" s="88">
        <v>6684</v>
      </c>
      <c r="F15" s="88">
        <v>6524.6442564166673</v>
      </c>
      <c r="G15" s="88">
        <f>'[2]EU LIQ1'!G14</f>
        <v>338.37448354166668</v>
      </c>
      <c r="H15" s="88">
        <v>337</v>
      </c>
      <c r="I15" s="88">
        <v>334</v>
      </c>
      <c r="J15" s="88">
        <v>326.23221282083335</v>
      </c>
    </row>
    <row r="16" spans="1:11" s="12" customFormat="1" ht="12" thickBot="1">
      <c r="A16" s="84">
        <v>4</v>
      </c>
      <c r="B16" s="85" t="s">
        <v>444</v>
      </c>
      <c r="C16" s="88">
        <f>'[2]EU LIQ1'!C15</f>
        <v>2332.3139534166671</v>
      </c>
      <c r="D16" s="88">
        <v>2267</v>
      </c>
      <c r="E16" s="88">
        <v>2156</v>
      </c>
      <c r="F16" s="88">
        <v>2019.3128824166668</v>
      </c>
      <c r="G16" s="88">
        <f>'[2]EU LIQ1'!G15</f>
        <v>283.54493733124997</v>
      </c>
      <c r="H16" s="88">
        <v>274</v>
      </c>
      <c r="I16" s="88">
        <v>259</v>
      </c>
      <c r="J16" s="88">
        <v>243.04273760208341</v>
      </c>
    </row>
    <row r="17" spans="1:10" s="12" customFormat="1" ht="12" thickBot="1">
      <c r="A17" s="84">
        <v>5</v>
      </c>
      <c r="B17" s="85" t="s">
        <v>445</v>
      </c>
      <c r="C17" s="88">
        <f>'[2]EU LIQ1'!C16</f>
        <v>5355.6052867500011</v>
      </c>
      <c r="D17" s="88">
        <v>5209</v>
      </c>
      <c r="E17" s="88">
        <v>4957</v>
      </c>
      <c r="F17" s="88">
        <v>4739.2296065833334</v>
      </c>
      <c r="G17" s="88">
        <f>'[2]EU LIQ1'!G16</f>
        <v>2802.7146969666669</v>
      </c>
      <c r="H17" s="88">
        <v>2777</v>
      </c>
      <c r="I17" s="88">
        <v>2692</v>
      </c>
      <c r="J17" s="88">
        <v>2590.396311283333</v>
      </c>
    </row>
    <row r="18" spans="1:10" s="12" customFormat="1" ht="21.75" thickBot="1">
      <c r="A18" s="84">
        <v>6</v>
      </c>
      <c r="B18" s="85" t="s">
        <v>446</v>
      </c>
      <c r="C18" s="89">
        <f>'[2]EU LIQ1'!C17</f>
        <v>0</v>
      </c>
      <c r="D18" s="89">
        <v>0</v>
      </c>
      <c r="E18" s="89">
        <v>0</v>
      </c>
      <c r="F18" s="89">
        <v>0</v>
      </c>
      <c r="G18" s="89">
        <f>'[2]EU LIQ1'!G17</f>
        <v>0</v>
      </c>
      <c r="H18" s="89">
        <v>0</v>
      </c>
      <c r="I18" s="89">
        <v>0</v>
      </c>
      <c r="J18" s="89">
        <v>0</v>
      </c>
    </row>
    <row r="19" spans="1:10" s="12" customFormat="1" ht="12" thickBot="1">
      <c r="A19" s="84">
        <v>7</v>
      </c>
      <c r="B19" s="85" t="s">
        <v>447</v>
      </c>
      <c r="C19" s="88">
        <f>'[2]EU LIQ1'!C18</f>
        <v>5351.0323700833342</v>
      </c>
      <c r="D19" s="88">
        <v>5205</v>
      </c>
      <c r="E19" s="88">
        <v>4953</v>
      </c>
      <c r="F19" s="88">
        <v>4731.4151513333327</v>
      </c>
      <c r="G19" s="88">
        <f>'[2]EU LIQ1'!G18</f>
        <v>2798.1417803000004</v>
      </c>
      <c r="H19" s="88">
        <v>2773</v>
      </c>
      <c r="I19" s="88">
        <v>2687</v>
      </c>
      <c r="J19" s="88">
        <v>2582.5818560333332</v>
      </c>
    </row>
    <row r="20" spans="1:10" s="12" customFormat="1" ht="12" thickBot="1">
      <c r="A20" s="84">
        <v>8</v>
      </c>
      <c r="B20" s="85" t="s">
        <v>448</v>
      </c>
      <c r="C20" s="89">
        <f>'[2]EU LIQ1'!C19</f>
        <v>4.572916666666667</v>
      </c>
      <c r="D20" s="89">
        <v>5</v>
      </c>
      <c r="E20" s="89">
        <v>5</v>
      </c>
      <c r="F20" s="89">
        <v>7.8144552499999991</v>
      </c>
      <c r="G20" s="89">
        <f>'[2]EU LIQ1'!G19</f>
        <v>4.572916666666667</v>
      </c>
      <c r="H20" s="89">
        <v>5</v>
      </c>
      <c r="I20" s="89">
        <v>5</v>
      </c>
      <c r="J20" s="89">
        <v>7.8144552499999991</v>
      </c>
    </row>
    <row r="21" spans="1:10" s="12" customFormat="1" ht="12" thickBot="1">
      <c r="A21" s="84">
        <v>9</v>
      </c>
      <c r="B21" s="85" t="s">
        <v>449</v>
      </c>
      <c r="C21" s="652"/>
      <c r="D21" s="652"/>
      <c r="E21" s="652"/>
      <c r="F21" s="652"/>
      <c r="G21" s="89">
        <v>0</v>
      </c>
      <c r="H21" s="89">
        <v>0</v>
      </c>
      <c r="I21" s="89">
        <v>0</v>
      </c>
      <c r="J21" s="89">
        <v>0</v>
      </c>
    </row>
    <row r="22" spans="1:10" s="12" customFormat="1" ht="12" thickBot="1">
      <c r="A22" s="84">
        <v>10</v>
      </c>
      <c r="B22" s="85" t="s">
        <v>450</v>
      </c>
      <c r="C22" s="88">
        <f>'[2]EU LIQ1'!C21</f>
        <v>338.08388062461773</v>
      </c>
      <c r="D22" s="88">
        <v>317</v>
      </c>
      <c r="E22" s="88">
        <v>306</v>
      </c>
      <c r="F22" s="88">
        <v>297.63687191666662</v>
      </c>
      <c r="G22" s="88">
        <f>'[2]EU LIQ1'!G21</f>
        <v>132.86543651246177</v>
      </c>
      <c r="H22" s="88">
        <v>128</v>
      </c>
      <c r="I22" s="88">
        <v>122</v>
      </c>
      <c r="J22" s="88">
        <v>118.09885789166667</v>
      </c>
    </row>
    <row r="23" spans="1:10" s="12" customFormat="1" ht="21.75" thickBot="1">
      <c r="A23" s="84">
        <v>11</v>
      </c>
      <c r="B23" s="85" t="s">
        <v>451</v>
      </c>
      <c r="C23" s="88">
        <f>'[2]EU LIQ1'!C22</f>
        <v>109.30960624999999</v>
      </c>
      <c r="D23" s="88">
        <v>107</v>
      </c>
      <c r="E23" s="88">
        <v>102</v>
      </c>
      <c r="F23" s="88">
        <v>99.699975416666675</v>
      </c>
      <c r="G23" s="88">
        <f>'[2]EU LIQ1'!G22</f>
        <v>109.30960624999999</v>
      </c>
      <c r="H23" s="88">
        <v>107</v>
      </c>
      <c r="I23" s="88">
        <v>102</v>
      </c>
      <c r="J23" s="88">
        <v>99.699975416666675</v>
      </c>
    </row>
    <row r="24" spans="1:10" s="12" customFormat="1" ht="12" thickBot="1">
      <c r="A24" s="84">
        <v>12</v>
      </c>
      <c r="B24" s="85" t="s">
        <v>452</v>
      </c>
      <c r="C24" s="89">
        <f>'[2]EU LIQ1'!C23</f>
        <v>0</v>
      </c>
      <c r="D24" s="89">
        <v>0</v>
      </c>
      <c r="E24" s="89">
        <v>0</v>
      </c>
      <c r="F24" s="89">
        <v>0</v>
      </c>
      <c r="G24" s="89">
        <f>'[2]EU LIQ1'!G23</f>
        <v>0</v>
      </c>
      <c r="H24" s="89">
        <v>0</v>
      </c>
      <c r="I24" s="89">
        <v>0</v>
      </c>
      <c r="J24" s="89">
        <v>0</v>
      </c>
    </row>
    <row r="25" spans="1:10" s="12" customFormat="1" ht="12" thickBot="1">
      <c r="A25" s="84">
        <v>13</v>
      </c>
      <c r="B25" s="85" t="s">
        <v>453</v>
      </c>
      <c r="C25" s="88">
        <f>'[2]EU LIQ1'!C24</f>
        <v>228.77427437461776</v>
      </c>
      <c r="D25" s="88">
        <v>210</v>
      </c>
      <c r="E25" s="88">
        <v>204</v>
      </c>
      <c r="F25" s="88">
        <v>197.93689649999999</v>
      </c>
      <c r="G25" s="88">
        <f>'[2]EU LIQ1'!G24</f>
        <v>23.555830262461779</v>
      </c>
      <c r="H25" s="88">
        <v>21</v>
      </c>
      <c r="I25" s="88">
        <v>20</v>
      </c>
      <c r="J25" s="88">
        <v>18.398882475000004</v>
      </c>
    </row>
    <row r="26" spans="1:10" s="12" customFormat="1" ht="12" thickBot="1">
      <c r="A26" s="84">
        <v>14</v>
      </c>
      <c r="B26" s="85" t="s">
        <v>454</v>
      </c>
      <c r="C26" s="88">
        <f>'[2]EU LIQ1'!C25</f>
        <v>169.94230191666668</v>
      </c>
      <c r="D26" s="88">
        <v>158</v>
      </c>
      <c r="E26" s="88">
        <v>153</v>
      </c>
      <c r="F26" s="88">
        <v>136.75873241666665</v>
      </c>
      <c r="G26" s="88">
        <f>'[2]EU LIQ1'!G25</f>
        <v>169.94230191666668</v>
      </c>
      <c r="H26" s="88">
        <v>158</v>
      </c>
      <c r="I26" s="88">
        <v>153</v>
      </c>
      <c r="J26" s="88">
        <v>136.75873241666665</v>
      </c>
    </row>
    <row r="27" spans="1:10" s="12" customFormat="1" ht="12" thickBot="1">
      <c r="A27" s="84">
        <v>15</v>
      </c>
      <c r="B27" s="85" t="s">
        <v>455</v>
      </c>
      <c r="C27" s="88">
        <f>'[2]EU LIQ1'!C26</f>
        <v>2368.4191154587156</v>
      </c>
      <c r="D27" s="88">
        <v>2357</v>
      </c>
      <c r="E27" s="88">
        <v>2363</v>
      </c>
      <c r="F27" s="88">
        <v>2377.2769781666666</v>
      </c>
      <c r="G27" s="88">
        <f>'[2]EU LIQ1'!G26</f>
        <v>206.21054702803823</v>
      </c>
      <c r="H27" s="88">
        <v>203</v>
      </c>
      <c r="I27" s="88">
        <v>202</v>
      </c>
      <c r="J27" s="88">
        <v>203.86544374820832</v>
      </c>
    </row>
    <row r="28" spans="1:10" s="12" customFormat="1" ht="12" thickBot="1">
      <c r="A28" s="84">
        <v>16</v>
      </c>
      <c r="B28" s="85" t="s">
        <v>456</v>
      </c>
      <c r="C28" s="652"/>
      <c r="D28" s="652"/>
      <c r="E28" s="652"/>
      <c r="F28" s="652"/>
      <c r="G28" s="88">
        <f>'[2]EU LIQ1'!G27</f>
        <v>3933.65240329675</v>
      </c>
      <c r="H28" s="88">
        <v>3878</v>
      </c>
      <c r="I28" s="88">
        <v>3762</v>
      </c>
      <c r="J28" s="88">
        <v>3618.3942957627928</v>
      </c>
    </row>
    <row r="29" spans="1:10" s="12" customFormat="1" ht="12" thickBot="1">
      <c r="A29" s="90" t="s">
        <v>457</v>
      </c>
      <c r="B29" s="83"/>
      <c r="C29" s="83"/>
      <c r="D29" s="83"/>
      <c r="E29" s="83"/>
      <c r="F29" s="83"/>
      <c r="G29" s="83"/>
      <c r="H29" s="83"/>
      <c r="I29" s="83"/>
      <c r="J29" s="83"/>
    </row>
    <row r="30" spans="1:10" s="12" customFormat="1" ht="12" thickBot="1">
      <c r="A30" s="84">
        <v>17</v>
      </c>
      <c r="B30" s="85" t="s">
        <v>458</v>
      </c>
      <c r="C30" s="89">
        <f>'[2]EU LIQ1'!C29</f>
        <v>0</v>
      </c>
      <c r="D30" s="89">
        <v>0</v>
      </c>
      <c r="E30" s="89">
        <v>0</v>
      </c>
      <c r="F30" s="89">
        <v>0</v>
      </c>
      <c r="G30" s="89">
        <f>'[2]EU LIQ1'!G29</f>
        <v>0</v>
      </c>
      <c r="H30" s="89">
        <v>0</v>
      </c>
      <c r="I30" s="89">
        <v>0</v>
      </c>
      <c r="J30" s="89">
        <v>0</v>
      </c>
    </row>
    <row r="31" spans="1:10" s="12" customFormat="1" ht="12" thickBot="1">
      <c r="A31" s="84">
        <v>18</v>
      </c>
      <c r="B31" s="85" t="s">
        <v>459</v>
      </c>
      <c r="C31" s="88">
        <f>'[2]EU LIQ1'!C30</f>
        <v>288.09237933333333</v>
      </c>
      <c r="D31" s="88">
        <v>281</v>
      </c>
      <c r="E31" s="88">
        <v>275</v>
      </c>
      <c r="F31" s="88">
        <v>265.81818591666666</v>
      </c>
      <c r="G31" s="88">
        <f>'[2]EU LIQ1'!G30</f>
        <v>208.91025156250001</v>
      </c>
      <c r="H31" s="88">
        <v>203</v>
      </c>
      <c r="I31" s="88">
        <v>202</v>
      </c>
      <c r="J31" s="88">
        <v>191.86039116666666</v>
      </c>
    </row>
    <row r="32" spans="1:10" s="12" customFormat="1" ht="12" thickBot="1">
      <c r="A32" s="84">
        <v>19</v>
      </c>
      <c r="B32" s="85" t="s">
        <v>460</v>
      </c>
      <c r="C32" s="88">
        <f>'[2]EU LIQ1'!C31</f>
        <v>938.30435974999989</v>
      </c>
      <c r="D32" s="88">
        <v>957</v>
      </c>
      <c r="E32" s="88">
        <v>961</v>
      </c>
      <c r="F32" s="88">
        <v>957.03326591666666</v>
      </c>
      <c r="G32" s="88">
        <f>'[2]EU LIQ1'!G31</f>
        <v>190.73532483333329</v>
      </c>
      <c r="H32" s="88">
        <v>195</v>
      </c>
      <c r="I32" s="88">
        <v>196</v>
      </c>
      <c r="J32" s="88">
        <v>194.65673505000004</v>
      </c>
    </row>
    <row r="33" spans="1:11" s="12" customFormat="1" ht="42.75" thickBot="1">
      <c r="A33" s="84" t="s">
        <v>43</v>
      </c>
      <c r="B33" s="85" t="s">
        <v>42</v>
      </c>
      <c r="C33" s="652"/>
      <c r="D33" s="652"/>
      <c r="E33" s="652"/>
      <c r="F33" s="652"/>
      <c r="G33" s="89">
        <f>'[2]EU LIQ1'!G32</f>
        <v>0</v>
      </c>
      <c r="H33" s="89">
        <v>0</v>
      </c>
      <c r="I33" s="89">
        <v>0</v>
      </c>
      <c r="J33" s="89">
        <v>0</v>
      </c>
    </row>
    <row r="34" spans="1:11" s="12" customFormat="1" ht="21.75" thickBot="1">
      <c r="A34" s="84" t="s">
        <v>44</v>
      </c>
      <c r="B34" s="85" t="s">
        <v>461</v>
      </c>
      <c r="C34" s="652"/>
      <c r="D34" s="652"/>
      <c r="E34" s="652"/>
      <c r="F34" s="652"/>
      <c r="G34" s="89">
        <f>'[2]EU LIQ1'!G33</f>
        <v>0</v>
      </c>
      <c r="H34" s="89">
        <v>0</v>
      </c>
      <c r="I34" s="89">
        <v>0</v>
      </c>
      <c r="J34" s="89">
        <v>0</v>
      </c>
    </row>
    <row r="35" spans="1:11" s="12" customFormat="1" ht="12" thickBot="1">
      <c r="A35" s="84">
        <v>20</v>
      </c>
      <c r="B35" s="85" t="s">
        <v>462</v>
      </c>
      <c r="C35" s="88">
        <f>'[2]EU LIQ1'!C34</f>
        <v>1226.3967390833334</v>
      </c>
      <c r="D35" s="88">
        <v>1239</v>
      </c>
      <c r="E35" s="88">
        <v>1248</v>
      </c>
      <c r="F35" s="88">
        <v>1222.8514518333332</v>
      </c>
      <c r="G35" s="88">
        <f>'[2]EU LIQ1'!G34</f>
        <v>399.64557639583336</v>
      </c>
      <c r="H35" s="88">
        <v>398</v>
      </c>
      <c r="I35" s="88">
        <v>397</v>
      </c>
      <c r="J35" s="88">
        <v>386.51712621666678</v>
      </c>
    </row>
    <row r="36" spans="1:11" s="12" customFormat="1" ht="12" thickBot="1">
      <c r="A36" s="84" t="s">
        <v>45</v>
      </c>
      <c r="B36" s="85" t="s">
        <v>463</v>
      </c>
      <c r="C36" s="89">
        <f>'[2]EU LIQ1'!C35</f>
        <v>0</v>
      </c>
      <c r="D36" s="89">
        <v>0</v>
      </c>
      <c r="E36" s="89">
        <v>0</v>
      </c>
      <c r="F36" s="89">
        <v>0</v>
      </c>
      <c r="G36" s="89">
        <f>'[2]EU LIQ1'!G35</f>
        <v>0</v>
      </c>
      <c r="H36" s="89">
        <v>0</v>
      </c>
      <c r="I36" s="89">
        <v>0</v>
      </c>
      <c r="J36" s="89">
        <v>0</v>
      </c>
    </row>
    <row r="37" spans="1:11" s="12" customFormat="1" ht="12" thickBot="1">
      <c r="A37" s="84" t="s">
        <v>46</v>
      </c>
      <c r="B37" s="85" t="s">
        <v>464</v>
      </c>
      <c r="C37" s="89">
        <f>'[2]EU LIQ1'!C36</f>
        <v>0</v>
      </c>
      <c r="D37" s="89">
        <v>0</v>
      </c>
      <c r="E37" s="89">
        <v>0</v>
      </c>
      <c r="F37" s="89">
        <v>0</v>
      </c>
      <c r="G37" s="89">
        <f>'[2]EU LIQ1'!G36</f>
        <v>0</v>
      </c>
      <c r="H37" s="89">
        <v>0</v>
      </c>
      <c r="I37" s="89">
        <v>0</v>
      </c>
      <c r="J37" s="89">
        <v>0</v>
      </c>
    </row>
    <row r="38" spans="1:11" s="12" customFormat="1" ht="12" thickBot="1">
      <c r="A38" s="84" t="s">
        <v>47</v>
      </c>
      <c r="B38" s="85" t="s">
        <v>465</v>
      </c>
      <c r="C38" s="88">
        <f>'[2]EU LIQ1'!C37</f>
        <v>1226.3967390833334</v>
      </c>
      <c r="D38" s="88">
        <v>1239</v>
      </c>
      <c r="E38" s="88">
        <v>1248</v>
      </c>
      <c r="F38" s="88">
        <v>1222.8514518333332</v>
      </c>
      <c r="G38" s="88">
        <f>'[2]EU LIQ1'!G37</f>
        <v>399.64557639583336</v>
      </c>
      <c r="H38" s="88">
        <v>398</v>
      </c>
      <c r="I38" s="88">
        <v>397</v>
      </c>
      <c r="J38" s="88">
        <v>386.51712621666678</v>
      </c>
    </row>
    <row r="39" spans="1:11" s="12" customFormat="1" ht="12" thickBot="1">
      <c r="A39" s="91" t="s">
        <v>466</v>
      </c>
      <c r="B39" s="83"/>
      <c r="C39" s="89"/>
      <c r="D39" s="89"/>
      <c r="E39" s="89"/>
      <c r="F39" s="89"/>
      <c r="G39" s="89"/>
      <c r="H39" s="89"/>
      <c r="I39" s="89"/>
      <c r="J39" s="89"/>
    </row>
    <row r="40" spans="1:11" s="12" customFormat="1" ht="12" thickBot="1">
      <c r="A40" s="84" t="s">
        <v>467</v>
      </c>
      <c r="B40" s="85" t="s">
        <v>468</v>
      </c>
      <c r="C40" s="652"/>
      <c r="D40" s="652"/>
      <c r="E40" s="652"/>
      <c r="F40" s="652"/>
      <c r="G40" s="88">
        <f>'[2]EU LIQ1'!G39</f>
        <v>10756.147174704167</v>
      </c>
      <c r="H40" s="88">
        <v>10425</v>
      </c>
      <c r="I40" s="88">
        <v>10057</v>
      </c>
      <c r="J40" s="88">
        <v>9666.1324998174987</v>
      </c>
    </row>
    <row r="41" spans="1:11" s="12" customFormat="1" ht="12" thickBot="1">
      <c r="A41" s="84">
        <v>22</v>
      </c>
      <c r="B41" s="85" t="s">
        <v>469</v>
      </c>
      <c r="C41" s="652"/>
      <c r="D41" s="652"/>
      <c r="E41" s="652"/>
      <c r="F41" s="652"/>
      <c r="G41" s="88">
        <f>'[2]EU LIQ1'!G40</f>
        <v>3534.0068269009171</v>
      </c>
      <c r="H41" s="88">
        <v>3480</v>
      </c>
      <c r="I41" s="88">
        <v>3365</v>
      </c>
      <c r="J41" s="88">
        <v>3231.8771695461251</v>
      </c>
    </row>
    <row r="42" spans="1:11" s="12" customFormat="1" ht="12" thickBot="1">
      <c r="A42" s="84">
        <v>23</v>
      </c>
      <c r="B42" s="85" t="s">
        <v>470</v>
      </c>
      <c r="C42" s="652"/>
      <c r="D42" s="652"/>
      <c r="E42" s="652"/>
      <c r="F42" s="652"/>
      <c r="G42" s="92">
        <f>'[2]EU LIQ1'!G41</f>
        <v>3.0446515298941077</v>
      </c>
      <c r="H42" s="92">
        <v>3</v>
      </c>
      <c r="I42" s="92">
        <v>2.9901954969627442</v>
      </c>
      <c r="J42" s="92">
        <v>2.9915190726348864</v>
      </c>
    </row>
    <row r="43" spans="1:11" s="12" customFormat="1">
      <c r="A43" s="15"/>
      <c r="B43" s="15"/>
      <c r="C43" s="15"/>
      <c r="D43" s="15"/>
      <c r="E43" s="15"/>
      <c r="F43" s="15"/>
      <c r="G43" s="15"/>
      <c r="H43" s="15"/>
      <c r="I43" s="15"/>
      <c r="J43" s="15"/>
    </row>
    <row r="44" spans="1:11" s="12" customFormat="1">
      <c r="A44" s="94"/>
      <c r="B44" s="94"/>
      <c r="C44" s="94"/>
      <c r="D44" s="94"/>
      <c r="E44" s="94"/>
      <c r="F44" s="94"/>
      <c r="G44" s="94"/>
      <c r="H44" s="94"/>
      <c r="I44" s="94"/>
      <c r="J44" s="94"/>
      <c r="K44" s="93"/>
    </row>
    <row r="45" spans="1:11" s="12" customFormat="1">
      <c r="A45" s="94"/>
      <c r="B45" s="94"/>
      <c r="C45" s="94"/>
      <c r="D45" s="94"/>
      <c r="E45" s="94"/>
      <c r="F45" s="94"/>
      <c r="G45" s="94"/>
      <c r="H45" s="94"/>
      <c r="I45" s="94"/>
      <c r="J45" s="94"/>
      <c r="K45" s="93"/>
    </row>
    <row r="46" spans="1:11" s="11" customFormat="1" ht="24" customHeight="1">
      <c r="A46" s="18"/>
      <c r="B46" s="18"/>
      <c r="C46" s="18"/>
      <c r="D46" s="18"/>
      <c r="E46" s="18"/>
      <c r="F46" s="18"/>
      <c r="G46" s="18"/>
      <c r="H46" s="18"/>
      <c r="I46" s="18"/>
      <c r="J46" s="18"/>
    </row>
  </sheetData>
  <sheetProtection algorithmName="SHA-512" hashValue="7aoxN2+iG/pmTUtDZIJG6hDV7DeBrX7dm0Zt0FK+DqmNpUUN/PBS+0pVEnCGlwwLwUTk1ZD+bAp3/IOVUckgpw==" saltValue="C1dZhj6zqWO55kZ+RRK9LQ==" spinCount="100000" sheet="1" objects="1" scenarios="1" selectLockedCells="1"/>
  <customSheetViews>
    <customSheetView guid="{37226721-D1D5-4398-9EDA-67E59F139E5C}">
      <selection activeCell="M33" sqref="M33"/>
      <pageMargins left="0.7" right="0.7" top="0.75" bottom="0.75" header="0.3" footer="0.3"/>
      <pageSetup paperSize="9" orientation="portrait" r:id="rId1"/>
    </customSheetView>
    <customSheetView guid="{903BF3C7-8C98-4810-9C20-2AC37A2650A6}">
      <selection activeCell="B3" sqref="B3"/>
      <pageMargins left="0.7" right="0.7" top="0.75" bottom="0.75" header="0.3" footer="0.3"/>
      <pageSetup paperSize="9" orientation="portrait" r:id="rId2"/>
    </customSheetView>
    <customSheetView guid="{353F5685-0B8B-4AA1-9F16-66557969DCE8}">
      <selection activeCell="N32" sqref="N32"/>
      <pageMargins left="0.7" right="0.7" top="0.75" bottom="0.75" header="0.3" footer="0.3"/>
      <pageSetup paperSize="9" orientation="portrait" r:id="rId3"/>
    </customSheetView>
    <customSheetView guid="{1F1CDE94-43EA-4A90-82AF-291799113E76}" topLeftCell="A42">
      <selection activeCell="B44" sqref="B44:K80"/>
      <pageMargins left="0.7" right="0.7" top="0.75" bottom="0.75" header="0.3" footer="0.3"/>
      <pageSetup paperSize="9" orientation="portrait" r:id="rId4"/>
    </customSheetView>
    <customSheetView guid="{4F760026-2E26-4881-AAA8-3BCC1A815AF3}">
      <selection activeCell="M33" sqref="M33"/>
      <pageMargins left="0.7" right="0.7" top="0.75" bottom="0.75" header="0.3" footer="0.3"/>
      <pageSetup paperSize="9" orientation="portrait" r:id="rId5"/>
    </customSheetView>
  </customSheetViews>
  <mergeCells count="4">
    <mergeCell ref="C1:J1"/>
    <mergeCell ref="C7:F7"/>
    <mergeCell ref="G7:J7"/>
    <mergeCell ref="A5:J5"/>
  </mergeCells>
  <pageMargins left="0.70866141732283472" right="0.70866141732283472" top="0.74803149606299213" bottom="0.74803149606299213" header="0.31496062992125984" footer="0.31496062992125984"/>
  <pageSetup paperSize="9" scale="55" fitToHeight="2" orientation="landscape" r:id="rId6"/>
  <drawing r:id="rId7"/>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7"/>
  <dimension ref="A1:E44"/>
  <sheetViews>
    <sheetView topLeftCell="A10" workbookViewId="0">
      <selection activeCell="A14" sqref="A14:XFD14"/>
    </sheetView>
  </sheetViews>
  <sheetFormatPr defaultColWidth="0" defaultRowHeight="11.25" zeroHeight="1"/>
  <cols>
    <col min="1" max="1" width="1.7109375" style="12" customWidth="1"/>
    <col min="2" max="2" width="12.42578125" style="15" bestFit="1" customWidth="1"/>
    <col min="3" max="3" width="73" style="15" customWidth="1"/>
    <col min="4" max="4" width="55.42578125" style="15" customWidth="1"/>
    <col min="5" max="5" width="3" style="12" customWidth="1"/>
    <col min="6" max="16384" width="8.85546875" style="12" hidden="1"/>
  </cols>
  <sheetData>
    <row r="1" spans="1:5" ht="15">
      <c r="A1" s="11"/>
      <c r="B1" s="19" t="s">
        <v>1404</v>
      </c>
      <c r="C1" s="19"/>
      <c r="D1" s="31" t="s">
        <v>899</v>
      </c>
      <c r="E1" s="11"/>
    </row>
    <row r="2" spans="1:5" ht="15">
      <c r="B2" s="2"/>
      <c r="C2" s="2"/>
      <c r="D2" s="2"/>
    </row>
    <row r="3" spans="1:5" ht="15">
      <c r="B3" s="1298" t="s">
        <v>992</v>
      </c>
      <c r="C3" s="1411"/>
      <c r="D3" s="1411"/>
    </row>
    <row r="4" spans="1:5" ht="15.75" customHeight="1" thickBot="1">
      <c r="B4" s="2"/>
      <c r="C4" s="2"/>
      <c r="D4" s="13"/>
    </row>
    <row r="5" spans="1:5" s="17" customFormat="1" ht="26.25" customHeight="1" thickBot="1">
      <c r="B5" s="56" t="s">
        <v>471</v>
      </c>
      <c r="C5" s="1412" t="s">
        <v>947</v>
      </c>
      <c r="D5" s="1413"/>
    </row>
    <row r="6" spans="1:5" ht="53.25" thickBot="1">
      <c r="B6" s="36" t="s">
        <v>472</v>
      </c>
      <c r="C6" s="68" t="s">
        <v>473</v>
      </c>
      <c r="D6" s="69" t="s">
        <v>727</v>
      </c>
    </row>
    <row r="7" spans="1:5" ht="102" customHeight="1" thickBot="1">
      <c r="B7" s="36" t="s">
        <v>474</v>
      </c>
      <c r="C7" s="68" t="s">
        <v>475</v>
      </c>
      <c r="D7" s="69" t="s">
        <v>1540</v>
      </c>
    </row>
    <row r="8" spans="1:5" ht="86.25" customHeight="1" thickBot="1">
      <c r="B8" s="70" t="s">
        <v>476</v>
      </c>
      <c r="C8" s="68" t="s">
        <v>477</v>
      </c>
      <c r="D8" s="69" t="s">
        <v>1414</v>
      </c>
    </row>
    <row r="9" spans="1:5" ht="36" customHeight="1" thickBot="1">
      <c r="B9" s="36" t="s">
        <v>478</v>
      </c>
      <c r="C9" s="68" t="s">
        <v>479</v>
      </c>
      <c r="D9" s="69" t="s">
        <v>1541</v>
      </c>
    </row>
    <row r="10" spans="1:5" ht="226.5" customHeight="1" thickBot="1">
      <c r="B10" s="70" t="s">
        <v>480</v>
      </c>
      <c r="C10" s="68" t="s">
        <v>481</v>
      </c>
      <c r="D10" s="69" t="s">
        <v>1181</v>
      </c>
    </row>
    <row r="11" spans="1:5" ht="150.75" customHeight="1" thickBot="1">
      <c r="B11" s="36" t="s">
        <v>482</v>
      </c>
      <c r="C11" s="68" t="s">
        <v>483</v>
      </c>
      <c r="D11" s="69" t="s">
        <v>728</v>
      </c>
    </row>
    <row r="12" spans="1:5" ht="24.75" customHeight="1" thickBot="1">
      <c r="B12" s="36" t="s">
        <v>484</v>
      </c>
      <c r="C12" s="68" t="s">
        <v>485</v>
      </c>
      <c r="D12" s="68" t="s">
        <v>853</v>
      </c>
    </row>
    <row r="13" spans="1:5">
      <c r="B13" s="71"/>
      <c r="C13" s="72"/>
      <c r="D13" s="72"/>
    </row>
    <row r="14" spans="1:5" s="11" customFormat="1" ht="24" customHeight="1">
      <c r="B14" s="18"/>
      <c r="C14" s="18"/>
      <c r="D14" s="18"/>
    </row>
    <row r="44" spans="1:1" hidden="1">
      <c r="A44" s="12" t="s">
        <v>1203</v>
      </c>
    </row>
  </sheetData>
  <sheetProtection algorithmName="SHA-512" hashValue="h3neJBOcVyQJRVzhfHFBo9RQ6czewyNkNINazHM4wJC5AZWCmTKNLbL0JsYGMfqCLAOIlQzWZi5x/gXN/uCvsQ==" saltValue="0pQZXD1iEGPlIzLBGReJfA==" spinCount="100000" sheet="1" objects="1" scenarios="1" selectLockedCells="1"/>
  <customSheetViews>
    <customSheetView guid="{37226721-D1D5-4398-9EDA-67E59F139E5C}">
      <selection activeCell="B4" sqref="B4"/>
      <pageMargins left="0.7" right="0.7" top="0.75" bottom="0.75" header="0.3" footer="0.3"/>
    </customSheetView>
    <customSheetView guid="{903BF3C7-8C98-4810-9C20-2AC37A2650A6}">
      <selection activeCell="B4" sqref="B4"/>
      <pageMargins left="0.7" right="0.7" top="0.75" bottom="0.75" header="0.3" footer="0.3"/>
    </customSheetView>
  </customSheetViews>
  <mergeCells count="2">
    <mergeCell ref="B3:D3"/>
    <mergeCell ref="C5:D5"/>
  </mergeCells>
  <pageMargins left="0.7" right="0.7" top="0.75" bottom="0.75" header="0.3" footer="0.3"/>
  <pageSetup paperSize="9" scale="55"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8"/>
  <dimension ref="A1:I89"/>
  <sheetViews>
    <sheetView topLeftCell="A74" zoomScaleNormal="100" workbookViewId="0">
      <selection activeCell="A89" sqref="A89:XFD89"/>
    </sheetView>
  </sheetViews>
  <sheetFormatPr defaultColWidth="0" defaultRowHeight="15" zeroHeight="1"/>
  <cols>
    <col min="1" max="1" width="0.7109375" style="11" customWidth="1"/>
    <col min="2" max="2" width="15.7109375" style="67" customWidth="1"/>
    <col min="3" max="3" width="38.42578125" style="11" bestFit="1" customWidth="1"/>
    <col min="4" max="4" width="12" style="11" bestFit="1" customWidth="1"/>
    <col min="5" max="5" width="11.42578125" style="11" bestFit="1" customWidth="1"/>
    <col min="6" max="6" width="12.5703125" style="11" customWidth="1"/>
    <col min="7" max="7" width="9.28515625" style="11" customWidth="1"/>
    <col min="8" max="8" width="15.5703125" style="11" customWidth="1"/>
    <col min="9" max="9" width="2.7109375" style="11" customWidth="1"/>
    <col min="10" max="16384" width="8.85546875" style="20" hidden="1"/>
  </cols>
  <sheetData>
    <row r="1" spans="1:9" s="21" customFormat="1">
      <c r="A1" s="11"/>
      <c r="B1" s="19" t="s">
        <v>1404</v>
      </c>
      <c r="C1" s="31"/>
      <c r="D1" s="1136" t="s">
        <v>899</v>
      </c>
      <c r="E1" s="1252"/>
      <c r="F1" s="1252"/>
      <c r="G1" s="1252"/>
      <c r="H1" s="1252"/>
      <c r="I1" s="31"/>
    </row>
    <row r="2" spans="1:9" s="21" customFormat="1">
      <c r="A2" s="12"/>
      <c r="B2" s="32"/>
      <c r="C2" s="2"/>
      <c r="D2" s="2"/>
      <c r="E2" s="12"/>
      <c r="F2" s="12"/>
      <c r="G2" s="12"/>
      <c r="H2" s="12"/>
      <c r="I2" s="12"/>
    </row>
    <row r="3" spans="1:9" s="21" customFormat="1">
      <c r="A3" s="12"/>
      <c r="B3" s="1298" t="s">
        <v>1164</v>
      </c>
      <c r="C3" s="1139"/>
      <c r="D3" s="1139"/>
      <c r="E3" s="1139"/>
      <c r="F3" s="1139"/>
      <c r="G3" s="1139"/>
      <c r="H3" s="1139"/>
      <c r="I3" s="12"/>
    </row>
    <row r="4" spans="1:9" s="21" customFormat="1" ht="15.75" thickBot="1">
      <c r="A4" s="12"/>
      <c r="B4" s="32"/>
      <c r="C4" s="2"/>
      <c r="D4" s="13"/>
      <c r="E4" s="12"/>
      <c r="F4" s="12"/>
      <c r="G4" s="12"/>
      <c r="H4" s="12"/>
      <c r="I4" s="12"/>
    </row>
    <row r="5" spans="1:9" s="21" customFormat="1" ht="12.6" customHeight="1" thickBot="1">
      <c r="A5" s="17"/>
      <c r="B5" s="1414">
        <v>45107</v>
      </c>
      <c r="C5" s="1415"/>
      <c r="D5" s="1293" t="s">
        <v>486</v>
      </c>
      <c r="E5" s="1420"/>
      <c r="F5" s="1420"/>
      <c r="G5" s="1420"/>
      <c r="H5" s="1293" t="s">
        <v>487</v>
      </c>
      <c r="I5" s="17"/>
    </row>
    <row r="6" spans="1:9" s="21" customFormat="1" ht="21.75" thickBot="1">
      <c r="A6" s="12"/>
      <c r="B6" s="1416"/>
      <c r="C6" s="1417"/>
      <c r="D6" s="33" t="s">
        <v>230</v>
      </c>
      <c r="E6" s="33" t="s">
        <v>488</v>
      </c>
      <c r="F6" s="33" t="s">
        <v>489</v>
      </c>
      <c r="G6" s="33" t="s">
        <v>490</v>
      </c>
      <c r="H6" s="1293"/>
      <c r="I6" s="17"/>
    </row>
    <row r="7" spans="1:9" s="21" customFormat="1" ht="15.75" thickBot="1">
      <c r="A7" s="12"/>
      <c r="B7" s="1418"/>
      <c r="C7" s="1419"/>
      <c r="D7" s="34" t="s">
        <v>36</v>
      </c>
      <c r="E7" s="34" t="s">
        <v>36</v>
      </c>
      <c r="F7" s="34" t="s">
        <v>36</v>
      </c>
      <c r="G7" s="34" t="s">
        <v>36</v>
      </c>
      <c r="H7" s="34" t="s">
        <v>36</v>
      </c>
      <c r="I7" s="12"/>
    </row>
    <row r="8" spans="1:9" s="21" customFormat="1" ht="15.75" customHeight="1" thickBot="1">
      <c r="A8" s="12"/>
      <c r="B8" s="1421" t="s">
        <v>994</v>
      </c>
      <c r="C8" s="1422"/>
      <c r="D8" s="35"/>
      <c r="E8" s="35"/>
      <c r="F8" s="35"/>
      <c r="G8" s="35"/>
      <c r="H8" s="35"/>
      <c r="I8" s="12"/>
    </row>
    <row r="9" spans="1:9" s="21" customFormat="1" ht="15.75" thickBot="1">
      <c r="A9" s="12"/>
      <c r="B9" s="36">
        <v>1</v>
      </c>
      <c r="C9" s="37" t="s">
        <v>491</v>
      </c>
      <c r="D9" s="38">
        <f>'[2]EU LIQ2'!D9</f>
        <v>1818.4267709999999</v>
      </c>
      <c r="E9" s="39">
        <f>'[2]EU LIQ2'!E9</f>
        <v>0</v>
      </c>
      <c r="F9" s="39">
        <f>'[2]EU LIQ2'!F9</f>
        <v>8.25</v>
      </c>
      <c r="G9" s="40">
        <f>'[2]EU LIQ2'!G9</f>
        <v>300</v>
      </c>
      <c r="H9" s="41">
        <f>'[2]EU LIQ2'!H9</f>
        <v>2118.4267709999999</v>
      </c>
      <c r="I9" s="12"/>
    </row>
    <row r="10" spans="1:9" s="21" customFormat="1" ht="15.75" thickBot="1">
      <c r="A10" s="12"/>
      <c r="B10" s="36">
        <v>2</v>
      </c>
      <c r="C10" s="42" t="s">
        <v>231</v>
      </c>
      <c r="D10" s="43">
        <f>'[2]EU LIQ2'!D10</f>
        <v>1818.4267709999999</v>
      </c>
      <c r="E10" s="47">
        <f>'[2]EU LIQ2'!E10</f>
        <v>0</v>
      </c>
      <c r="F10" s="47">
        <f>'[2]EU LIQ2'!F10</f>
        <v>8.25</v>
      </c>
      <c r="G10" s="44">
        <f>'[2]EU LIQ2'!G10</f>
        <v>300</v>
      </c>
      <c r="H10" s="45">
        <f>'[2]EU LIQ2'!H10</f>
        <v>2118.4267709999999</v>
      </c>
      <c r="I10" s="12"/>
    </row>
    <row r="11" spans="1:9" s="21" customFormat="1" ht="15.75" thickBot="1">
      <c r="A11" s="12"/>
      <c r="B11" s="36">
        <v>3</v>
      </c>
      <c r="C11" s="42" t="s">
        <v>492</v>
      </c>
      <c r="D11" s="652"/>
      <c r="E11" s="47">
        <f>'[2]EU LIQ2'!E11</f>
        <v>0</v>
      </c>
      <c r="F11" s="47">
        <f>'[2]EU LIQ2'!F11</f>
        <v>0</v>
      </c>
      <c r="G11" s="47">
        <f>'[2]EU LIQ2'!G11</f>
        <v>0</v>
      </c>
      <c r="H11" s="45">
        <f>'[2]EU LIQ2'!H11</f>
        <v>0</v>
      </c>
      <c r="I11" s="12"/>
    </row>
    <row r="12" spans="1:9" s="21" customFormat="1" ht="15.75" thickBot="1">
      <c r="A12" s="12"/>
      <c r="B12" s="36">
        <v>4</v>
      </c>
      <c r="C12" s="37" t="s">
        <v>493</v>
      </c>
      <c r="D12" s="652"/>
      <c r="E12" s="39">
        <f>'[2]EU LIQ2'!E12</f>
        <v>11103.933451999999</v>
      </c>
      <c r="F12" s="39">
        <f>'[2]EU LIQ2'!F12</f>
        <v>1012.22644</v>
      </c>
      <c r="G12" s="39">
        <f>'[2]EU LIQ2'!G12</f>
        <v>772.15502800000002</v>
      </c>
      <c r="H12" s="39">
        <f>'[2]EU LIQ2'!H12</f>
        <v>12129.193780850001</v>
      </c>
      <c r="I12" s="12"/>
    </row>
    <row r="13" spans="1:9" s="21" customFormat="1" ht="15.75" thickBot="1">
      <c r="A13" s="12"/>
      <c r="B13" s="36">
        <v>5</v>
      </c>
      <c r="C13" s="42" t="s">
        <v>494</v>
      </c>
      <c r="D13" s="652"/>
      <c r="E13" s="45">
        <f>'[2]EU LIQ2'!E13</f>
        <v>8212.6617900000001</v>
      </c>
      <c r="F13" s="45">
        <f>'[2]EU LIQ2'!F13</f>
        <v>837.23521100000005</v>
      </c>
      <c r="G13" s="45">
        <f>'[2]EU LIQ2'!G13</f>
        <v>582.59667899999999</v>
      </c>
      <c r="H13" s="45">
        <f>'[2]EU LIQ2'!H13</f>
        <v>9179.9988299500001</v>
      </c>
      <c r="I13" s="12"/>
    </row>
    <row r="14" spans="1:9" s="21" customFormat="1" ht="15.75" thickBot="1">
      <c r="A14" s="12"/>
      <c r="B14" s="36">
        <v>6</v>
      </c>
      <c r="C14" s="42" t="s">
        <v>495</v>
      </c>
      <c r="D14" s="652"/>
      <c r="E14" s="45">
        <f>'[2]EU LIQ2'!E14</f>
        <v>2891.2716620000001</v>
      </c>
      <c r="F14" s="45">
        <f>'[2]EU LIQ2'!F14</f>
        <v>174.991229</v>
      </c>
      <c r="G14" s="45">
        <f>'[2]EU LIQ2'!G14</f>
        <v>189.55834899999999</v>
      </c>
      <c r="H14" s="45">
        <f>'[2]EU LIQ2'!H14</f>
        <v>2949.1949509000001</v>
      </c>
      <c r="I14" s="12"/>
    </row>
    <row r="15" spans="1:9" s="21" customFormat="1" ht="15.75" thickBot="1">
      <c r="A15" s="12"/>
      <c r="B15" s="36">
        <v>7</v>
      </c>
      <c r="C15" s="37" t="s">
        <v>496</v>
      </c>
      <c r="D15" s="652"/>
      <c r="E15" s="39">
        <f>'[2]EU LIQ2'!E15</f>
        <v>5882.083713</v>
      </c>
      <c r="F15" s="39">
        <f>'[2]EU LIQ2'!F15</f>
        <v>2098.4182959999998</v>
      </c>
      <c r="G15" s="39">
        <f>'[2]EU LIQ2'!G15</f>
        <v>927.06589799999995</v>
      </c>
      <c r="H15" s="39">
        <f>'[2]EU LIQ2'!H15</f>
        <v>4275.0325039999998</v>
      </c>
      <c r="I15" s="12"/>
    </row>
    <row r="16" spans="1:9" s="21" customFormat="1" ht="15.75" thickBot="1">
      <c r="A16" s="12"/>
      <c r="B16" s="36">
        <v>8</v>
      </c>
      <c r="C16" s="42" t="s">
        <v>497</v>
      </c>
      <c r="D16" s="652"/>
      <c r="E16" s="47">
        <f>'[2]EU LIQ2'!E16</f>
        <v>0</v>
      </c>
      <c r="F16" s="47">
        <f>'[2]EU LIQ2'!F16</f>
        <v>0</v>
      </c>
      <c r="G16" s="47">
        <f>'[2]EU LIQ2'!G16</f>
        <v>0</v>
      </c>
      <c r="H16" s="47">
        <f>'[2]EU LIQ2'!H16</f>
        <v>0</v>
      </c>
      <c r="I16" s="12"/>
    </row>
    <row r="17" spans="1:9" s="21" customFormat="1" ht="15.75" thickBot="1">
      <c r="A17" s="12"/>
      <c r="B17" s="36">
        <v>9</v>
      </c>
      <c r="C17" s="42" t="s">
        <v>498</v>
      </c>
      <c r="D17" s="652"/>
      <c r="E17" s="45">
        <f>'[2]EU LIQ2'!E17</f>
        <v>5882.083713</v>
      </c>
      <c r="F17" s="45">
        <f>'[2]EU LIQ2'!F17</f>
        <v>2098.4182959999998</v>
      </c>
      <c r="G17" s="45">
        <f>'[2]EU LIQ2'!G17</f>
        <v>927.06589799999995</v>
      </c>
      <c r="H17" s="45">
        <f>'[2]EU LIQ2'!H17</f>
        <v>4275.0325039999998</v>
      </c>
      <c r="I17" s="12"/>
    </row>
    <row r="18" spans="1:9" s="21" customFormat="1" ht="15.75" thickBot="1">
      <c r="A18" s="12"/>
      <c r="B18" s="36">
        <v>10</v>
      </c>
      <c r="C18" s="46" t="s">
        <v>499</v>
      </c>
      <c r="D18" s="652"/>
      <c r="E18" s="39">
        <f>'[2]EU LIQ2'!E18</f>
        <v>0</v>
      </c>
      <c r="F18" s="39">
        <f>'[2]EU LIQ2'!F18</f>
        <v>0</v>
      </c>
      <c r="G18" s="39">
        <f>'[2]EU LIQ2'!G18</f>
        <v>0</v>
      </c>
      <c r="H18" s="39">
        <f>'[2]EU LIQ2'!H18</f>
        <v>0</v>
      </c>
      <c r="I18" s="12"/>
    </row>
    <row r="19" spans="1:9" s="21" customFormat="1" ht="15.75" thickBot="1">
      <c r="A19" s="12"/>
      <c r="B19" s="36">
        <v>11</v>
      </c>
      <c r="C19" s="37" t="s">
        <v>500</v>
      </c>
      <c r="D19" s="39">
        <f>'[2]EU LIQ2'!D19</f>
        <v>28.186615</v>
      </c>
      <c r="E19" s="39">
        <f>'[2]EU LIQ2'!E19</f>
        <v>331.595416</v>
      </c>
      <c r="F19" s="39">
        <f>'[2]EU LIQ2'!F19</f>
        <v>0</v>
      </c>
      <c r="G19" s="39">
        <f>'[2]EU LIQ2'!G19</f>
        <v>393.55658399999999</v>
      </c>
      <c r="H19" s="39">
        <f>'[2]EU LIQ2'!H19</f>
        <v>393.55658399999999</v>
      </c>
      <c r="I19" s="12"/>
    </row>
    <row r="20" spans="1:9" s="21" customFormat="1" ht="15.75" thickBot="1">
      <c r="A20" s="12"/>
      <c r="B20" s="36">
        <v>12</v>
      </c>
      <c r="C20" s="42" t="s">
        <v>501</v>
      </c>
      <c r="D20" s="48">
        <f>'[2]EU LIQ2'!D20</f>
        <v>28.186615</v>
      </c>
      <c r="E20" s="652"/>
      <c r="F20" s="652"/>
      <c r="G20" s="652"/>
      <c r="H20" s="652"/>
      <c r="I20" s="12"/>
    </row>
    <row r="21" spans="1:9" s="21" customFormat="1" ht="32.25" thickBot="1">
      <c r="A21" s="12"/>
      <c r="B21" s="36">
        <v>13</v>
      </c>
      <c r="C21" s="42" t="s">
        <v>502</v>
      </c>
      <c r="D21" s="652"/>
      <c r="E21" s="45">
        <f>'[2]EU LIQ2'!E21</f>
        <v>331.595416</v>
      </c>
      <c r="F21" s="45">
        <f>'[2]EU LIQ2'!F21</f>
        <v>0</v>
      </c>
      <c r="G21" s="45">
        <f>'[2]EU LIQ2'!G21</f>
        <v>393.55658399999999</v>
      </c>
      <c r="H21" s="49">
        <f>'[2]EU LIQ2'!H21</f>
        <v>393.55658399999999</v>
      </c>
      <c r="I21" s="12"/>
    </row>
    <row r="22" spans="1:9" s="21" customFormat="1" ht="15.75" thickBot="1">
      <c r="A22" s="12"/>
      <c r="B22" s="33">
        <v>14</v>
      </c>
      <c r="C22" s="50" t="s">
        <v>503</v>
      </c>
      <c r="D22" s="652"/>
      <c r="E22" s="652"/>
      <c r="F22" s="652"/>
      <c r="G22" s="652"/>
      <c r="H22" s="51">
        <f>'[2]EU LIQ2'!H22</f>
        <v>18916.20963985</v>
      </c>
      <c r="I22" s="12"/>
    </row>
    <row r="23" spans="1:9" s="21" customFormat="1" ht="15.75" customHeight="1" thickBot="1">
      <c r="A23" s="12"/>
      <c r="B23" s="1421" t="s">
        <v>995</v>
      </c>
      <c r="C23" s="1422"/>
      <c r="D23" s="35"/>
      <c r="E23" s="35"/>
      <c r="F23" s="35"/>
      <c r="G23" s="35"/>
      <c r="H23" s="35"/>
      <c r="I23" s="12"/>
    </row>
    <row r="24" spans="1:9" s="21" customFormat="1" ht="15.75" thickBot="1">
      <c r="A24" s="12"/>
      <c r="B24" s="36">
        <v>15</v>
      </c>
      <c r="C24" s="37" t="s">
        <v>440</v>
      </c>
      <c r="D24" s="652"/>
      <c r="E24" s="652"/>
      <c r="F24" s="652"/>
      <c r="G24" s="652"/>
      <c r="H24" s="39">
        <f>'[2]EU LIQ2'!H24</f>
        <v>123.65616519</v>
      </c>
      <c r="I24" s="12"/>
    </row>
    <row r="25" spans="1:9" s="21" customFormat="1" ht="21.75" thickBot="1">
      <c r="A25" s="12"/>
      <c r="B25" s="36" t="s">
        <v>504</v>
      </c>
      <c r="C25" s="46" t="s">
        <v>505</v>
      </c>
      <c r="D25" s="652"/>
      <c r="E25" s="47">
        <f>'[2]EU LIQ2'!E25</f>
        <v>0</v>
      </c>
      <c r="F25" s="47">
        <f>'[2]EU LIQ2'!F25</f>
        <v>0</v>
      </c>
      <c r="G25" s="47">
        <f>'[2]EU LIQ2'!G25</f>
        <v>0</v>
      </c>
      <c r="H25" s="47">
        <f>'[2]EU LIQ2'!H25</f>
        <v>0</v>
      </c>
      <c r="I25" s="12"/>
    </row>
    <row r="26" spans="1:9" s="21" customFormat="1" ht="21.75" thickBot="1">
      <c r="A26" s="12"/>
      <c r="B26" s="36">
        <v>16</v>
      </c>
      <c r="C26" s="37" t="s">
        <v>506</v>
      </c>
      <c r="D26" s="652"/>
      <c r="E26" s="39">
        <f>'[2]EU LIQ2'!E26</f>
        <v>50</v>
      </c>
      <c r="F26" s="39">
        <f>'[2]EU LIQ2'!F26</f>
        <v>0</v>
      </c>
      <c r="G26" s="39">
        <f>'[2]EU LIQ2'!G26</f>
        <v>0</v>
      </c>
      <c r="H26" s="39">
        <f>'[2]EU LIQ2'!H26</f>
        <v>25</v>
      </c>
      <c r="I26" s="12"/>
    </row>
    <row r="27" spans="1:9" s="21" customFormat="1" ht="15.75" thickBot="1">
      <c r="A27" s="12"/>
      <c r="B27" s="36">
        <v>17</v>
      </c>
      <c r="C27" s="37" t="s">
        <v>507</v>
      </c>
      <c r="D27" s="652"/>
      <c r="E27" s="39">
        <f>'[2]EU LIQ2'!E27</f>
        <v>942.799173</v>
      </c>
      <c r="F27" s="39">
        <f>'[2]EU LIQ2'!F27</f>
        <v>461.30445100000003</v>
      </c>
      <c r="G27" s="39">
        <f>'[2]EU LIQ2'!G27</f>
        <v>8608.7356170000003</v>
      </c>
      <c r="H27" s="39">
        <f>'[2]EU LIQ2'!H27</f>
        <v>8440.4783671999994</v>
      </c>
      <c r="I27" s="12"/>
    </row>
    <row r="28" spans="1:9" s="21" customFormat="1" ht="42.75" thickBot="1">
      <c r="A28" s="12"/>
      <c r="B28" s="36">
        <v>18</v>
      </c>
      <c r="C28" s="52" t="s">
        <v>508</v>
      </c>
      <c r="D28" s="652"/>
      <c r="E28" s="45">
        <f>'[2]EU LIQ2'!E28</f>
        <v>0</v>
      </c>
      <c r="F28" s="45">
        <f>'[2]EU LIQ2'!F28</f>
        <v>0</v>
      </c>
      <c r="G28" s="45">
        <f>'[2]EU LIQ2'!G28</f>
        <v>0</v>
      </c>
      <c r="H28" s="45">
        <f>'[2]EU LIQ2'!H28</f>
        <v>0</v>
      </c>
      <c r="I28" s="12"/>
    </row>
    <row r="29" spans="1:9" s="21" customFormat="1" ht="42.75" thickBot="1">
      <c r="A29" s="12"/>
      <c r="B29" s="36">
        <v>19</v>
      </c>
      <c r="C29" s="42" t="s">
        <v>509</v>
      </c>
      <c r="D29" s="652"/>
      <c r="E29" s="45">
        <f>'[2]EU LIQ2'!E29</f>
        <v>394.84764699999999</v>
      </c>
      <c r="F29" s="45">
        <f>'[2]EU LIQ2'!F29</f>
        <v>9.1074560000000009</v>
      </c>
      <c r="G29" s="45">
        <f>'[2]EU LIQ2'!G29</f>
        <v>203.21322799999999</v>
      </c>
      <c r="H29" s="45">
        <f>'[2]EU LIQ2'!H29</f>
        <v>247.25172069999999</v>
      </c>
      <c r="I29" s="12"/>
    </row>
    <row r="30" spans="1:9" s="21" customFormat="1" ht="42.75" thickBot="1">
      <c r="A30" s="12"/>
      <c r="B30" s="36">
        <v>20</v>
      </c>
      <c r="C30" s="42" t="s">
        <v>883</v>
      </c>
      <c r="D30" s="652"/>
      <c r="E30" s="45">
        <f>'[2]EU LIQ2'!E30</f>
        <v>394.354647</v>
      </c>
      <c r="F30" s="45">
        <f>'[2]EU LIQ2'!F30</f>
        <v>277.70876000000004</v>
      </c>
      <c r="G30" s="45">
        <f>'[2]EU LIQ2'!G30</f>
        <v>4761.0916239999997</v>
      </c>
      <c r="H30" s="45">
        <f>'[2]EU LIQ2'!H30</f>
        <v>4661.5805462999997</v>
      </c>
      <c r="I30" s="12"/>
    </row>
    <row r="31" spans="1:9" s="21" customFormat="1" ht="32.25" thickBot="1">
      <c r="A31" s="12"/>
      <c r="B31" s="53">
        <v>21</v>
      </c>
      <c r="C31" s="54" t="s">
        <v>510</v>
      </c>
      <c r="D31" s="652"/>
      <c r="E31" s="838">
        <f>'[2]EU LIQ2'!E31</f>
        <v>0</v>
      </c>
      <c r="F31" s="838">
        <f>'[2]EU LIQ2'!F31</f>
        <v>0</v>
      </c>
      <c r="G31" s="838">
        <f>'[2]EU LIQ2'!G31</f>
        <v>0</v>
      </c>
      <c r="H31" s="838">
        <f>'[2]EU LIQ2'!H31</f>
        <v>170.07713580000018</v>
      </c>
      <c r="I31" s="12"/>
    </row>
    <row r="32" spans="1:9" s="21" customFormat="1" ht="21.75" thickBot="1">
      <c r="A32" s="12"/>
      <c r="B32" s="53">
        <v>22</v>
      </c>
      <c r="C32" s="55" t="s">
        <v>511</v>
      </c>
      <c r="D32" s="652"/>
      <c r="E32" s="45">
        <f>'[2]EU LIQ2'!E32</f>
        <v>143.54065499999999</v>
      </c>
      <c r="F32" s="45">
        <f>'[2]EU LIQ2'!F32</f>
        <v>89.717884999999995</v>
      </c>
      <c r="G32" s="45">
        <f>'[2]EU LIQ2'!G32</f>
        <v>3110.4524999999999</v>
      </c>
      <c r="H32" s="45">
        <f>'[2]EU LIQ2'!H32</f>
        <v>3093.9360162500002</v>
      </c>
      <c r="I32" s="12"/>
    </row>
    <row r="33" spans="1:9" s="21" customFormat="1" ht="32.25" thickBot="1">
      <c r="A33" s="12"/>
      <c r="B33" s="53">
        <v>23</v>
      </c>
      <c r="C33" s="54" t="s">
        <v>510</v>
      </c>
      <c r="D33" s="652"/>
      <c r="E33" s="838">
        <f>'[2]EU LIQ2'!E33</f>
        <v>129.763588</v>
      </c>
      <c r="F33" s="838">
        <f>'[2]EU LIQ2'!F33</f>
        <v>82.793931000000001</v>
      </c>
      <c r="G33" s="838">
        <f>'[2]EU LIQ2'!G33</f>
        <v>2859.0990529999999</v>
      </c>
      <c r="H33" s="838">
        <f>'[2]EU LIQ2'!H33</f>
        <v>2773.8579399999999</v>
      </c>
      <c r="I33" s="12"/>
    </row>
    <row r="34" spans="1:9" s="21" customFormat="1" ht="42.75" thickBot="1">
      <c r="A34" s="12"/>
      <c r="B34" s="53">
        <v>24</v>
      </c>
      <c r="C34" s="55" t="s">
        <v>512</v>
      </c>
      <c r="D34" s="652"/>
      <c r="E34" s="45">
        <f>'[2]EU LIQ2'!E34</f>
        <v>10.056224</v>
      </c>
      <c r="F34" s="45">
        <f>'[2]EU LIQ2'!F34</f>
        <v>84.770349999999993</v>
      </c>
      <c r="G34" s="45">
        <f>'[2]EU LIQ2'!G34</f>
        <v>533.97826499999996</v>
      </c>
      <c r="H34" s="45">
        <f>'[2]EU LIQ2'!H34</f>
        <v>509.71574820000001</v>
      </c>
      <c r="I34" s="12"/>
    </row>
    <row r="35" spans="1:9" s="21" customFormat="1" ht="15.75" thickBot="1">
      <c r="A35" s="12"/>
      <c r="B35" s="36">
        <v>25</v>
      </c>
      <c r="C35" s="46" t="s">
        <v>513</v>
      </c>
      <c r="D35" s="652"/>
      <c r="E35" s="45">
        <f>'[2]EU LIQ2'!E35</f>
        <v>0</v>
      </c>
      <c r="F35" s="45">
        <f>'[2]EU LIQ2'!F35</f>
        <v>0</v>
      </c>
      <c r="G35" s="45">
        <f>'[2]EU LIQ2'!G35</f>
        <v>0</v>
      </c>
      <c r="H35" s="45">
        <f>'[2]EU LIQ2'!H35</f>
        <v>0</v>
      </c>
      <c r="I35" s="12"/>
    </row>
    <row r="36" spans="1:9" s="21" customFormat="1" ht="15.75" thickBot="1">
      <c r="A36" s="12"/>
      <c r="B36" s="56">
        <v>26</v>
      </c>
      <c r="C36" s="37" t="s">
        <v>996</v>
      </c>
      <c r="D36" s="652"/>
      <c r="E36" s="57">
        <f>'[2]EU LIQ2'!E36</f>
        <v>1174.081833</v>
      </c>
      <c r="F36" s="57">
        <f>'[2]EU LIQ2'!F36</f>
        <v>4.3045309999999999</v>
      </c>
      <c r="G36" s="57">
        <f>'[2]EU LIQ2'!G36</f>
        <v>2018.9507652815485</v>
      </c>
      <c r="H36" s="57">
        <f>'[2]EU LIQ2'!H36</f>
        <v>2733.1252869315485</v>
      </c>
      <c r="I36" s="12"/>
    </row>
    <row r="37" spans="1:9" s="21" customFormat="1" ht="15.75" thickBot="1">
      <c r="A37" s="12"/>
      <c r="B37" s="36">
        <v>27</v>
      </c>
      <c r="C37" s="42" t="s">
        <v>514</v>
      </c>
      <c r="D37" s="652"/>
      <c r="E37" s="58">
        <f>'[2]EU LIQ2'!E37</f>
        <v>0</v>
      </c>
      <c r="F37" s="58">
        <f>'[2]EU LIQ2'!F37</f>
        <v>0</v>
      </c>
      <c r="G37" s="58">
        <f>'[2]EU LIQ2'!G37</f>
        <v>0</v>
      </c>
      <c r="H37" s="59">
        <f>'[2]EU LIQ2'!H37</f>
        <v>0</v>
      </c>
      <c r="I37" s="12"/>
    </row>
    <row r="38" spans="1:9" s="21" customFormat="1" ht="32.25" thickBot="1">
      <c r="A38" s="12"/>
      <c r="B38" s="36">
        <v>28</v>
      </c>
      <c r="C38" s="42" t="s">
        <v>515</v>
      </c>
      <c r="D38" s="652"/>
      <c r="E38" s="45">
        <f>'[2]EU LIQ2'!E38</f>
        <v>1.058081</v>
      </c>
      <c r="F38" s="58">
        <f>'[2]EU LIQ2'!F38</f>
        <v>0</v>
      </c>
      <c r="G38" s="58">
        <f>'[2]EU LIQ2'!G38</f>
        <v>0</v>
      </c>
      <c r="H38" s="45">
        <f>'[2]EU LIQ2'!H38</f>
        <v>0.89936885</v>
      </c>
      <c r="I38" s="12"/>
    </row>
    <row r="39" spans="1:9" s="21" customFormat="1" ht="15.75" thickBot="1">
      <c r="A39" s="12"/>
      <c r="B39" s="36">
        <v>29</v>
      </c>
      <c r="C39" s="42" t="s">
        <v>884</v>
      </c>
      <c r="D39" s="652"/>
      <c r="E39" s="45">
        <f>'[2]EU LIQ2'!E39</f>
        <v>36.668985999999997</v>
      </c>
      <c r="F39" s="58">
        <f>'[2]EU LIQ2'!F39</f>
        <v>0</v>
      </c>
      <c r="G39" s="58">
        <f>'[2]EU LIQ2'!G39</f>
        <v>0</v>
      </c>
      <c r="H39" s="45">
        <f>'[2]EU LIQ2'!H39</f>
        <v>36.668985999999997</v>
      </c>
      <c r="I39" s="12"/>
    </row>
    <row r="40" spans="1:9" s="21" customFormat="1" ht="21.75" thickBot="1">
      <c r="A40" s="12"/>
      <c r="B40" s="36">
        <v>30</v>
      </c>
      <c r="C40" s="42" t="s">
        <v>516</v>
      </c>
      <c r="D40" s="652"/>
      <c r="E40" s="45">
        <f>'[2]EU LIQ2'!E40</f>
        <v>4.129766</v>
      </c>
      <c r="F40" s="58">
        <f>'[2]EU LIQ2'!F40</f>
        <v>0</v>
      </c>
      <c r="G40" s="58">
        <f>'[2]EU LIQ2'!G40</f>
        <v>0</v>
      </c>
      <c r="H40" s="58">
        <f>'[2]EU LIQ2'!H40</f>
        <v>0.20648830000000001</v>
      </c>
      <c r="I40" s="12"/>
    </row>
    <row r="41" spans="1:9" s="21" customFormat="1" ht="21.75" thickBot="1">
      <c r="A41" s="12"/>
      <c r="B41" s="36">
        <v>31</v>
      </c>
      <c r="C41" s="42" t="s">
        <v>517</v>
      </c>
      <c r="D41" s="652"/>
      <c r="E41" s="60">
        <f>'[2]EU LIQ2'!E41</f>
        <v>1132.2250000000001</v>
      </c>
      <c r="F41" s="60">
        <f>'[2]EU LIQ2'!F41</f>
        <v>4.3045309999999999</v>
      </c>
      <c r="G41" s="45">
        <f>'[2]EU LIQ2'!G41</f>
        <v>2018.9507652815485</v>
      </c>
      <c r="H41" s="45">
        <f>'[2]EU LIQ2'!H41</f>
        <v>2695.3504437815486</v>
      </c>
      <c r="I41" s="12"/>
    </row>
    <row r="42" spans="1:9" s="21" customFormat="1" ht="15.75" thickBot="1">
      <c r="A42" s="12"/>
      <c r="B42" s="56">
        <v>32</v>
      </c>
      <c r="C42" s="37" t="s">
        <v>518</v>
      </c>
      <c r="D42" s="652"/>
      <c r="E42" s="61">
        <f>'[2]EU LIQ2'!E42</f>
        <v>1913.71396</v>
      </c>
      <c r="F42" s="61">
        <f>'[2]EU LIQ2'!F42</f>
        <v>168.417182</v>
      </c>
      <c r="G42" s="61">
        <f>'[2]EU LIQ2'!G42</f>
        <v>586.88218199999994</v>
      </c>
      <c r="H42" s="62">
        <f>'[2]EU LIQ2'!H42</f>
        <v>126.64551005000001</v>
      </c>
      <c r="I42" s="12"/>
    </row>
    <row r="43" spans="1:9" s="21" customFormat="1" ht="15.75" thickBot="1">
      <c r="A43" s="12"/>
      <c r="B43" s="56">
        <v>33</v>
      </c>
      <c r="C43" s="37" t="s">
        <v>519</v>
      </c>
      <c r="D43" s="652"/>
      <c r="E43" s="652"/>
      <c r="F43" s="652"/>
      <c r="G43" s="652"/>
      <c r="H43" s="63">
        <f>'[2]EU LIQ2'!H43</f>
        <v>11448.905329371548</v>
      </c>
      <c r="I43" s="12"/>
    </row>
    <row r="44" spans="1:9" s="21" customFormat="1" ht="16.5" thickTop="1" thickBot="1">
      <c r="A44" s="12"/>
      <c r="B44" s="56">
        <v>34</v>
      </c>
      <c r="C44" s="37" t="s">
        <v>520</v>
      </c>
      <c r="D44" s="652"/>
      <c r="E44" s="652"/>
      <c r="F44" s="652"/>
      <c r="G44" s="652"/>
      <c r="H44" s="64">
        <f>'[2]EU LIQ2'!H44</f>
        <v>1.6522286712705612</v>
      </c>
      <c r="I44" s="12"/>
    </row>
    <row r="45" spans="1:9" s="21" customFormat="1">
      <c r="A45" s="12"/>
      <c r="B45" s="378"/>
      <c r="C45" s="372"/>
      <c r="D45" s="12"/>
      <c r="E45" s="12"/>
      <c r="F45" s="12"/>
      <c r="G45" s="12"/>
      <c r="H45" s="65"/>
      <c r="I45" s="12"/>
    </row>
    <row r="46" spans="1:9" s="21" customFormat="1">
      <c r="A46" s="12"/>
      <c r="B46" s="378"/>
      <c r="C46" s="372"/>
      <c r="D46" s="12"/>
      <c r="E46" s="12"/>
      <c r="F46" s="12"/>
      <c r="G46" s="12"/>
      <c r="H46" s="65"/>
      <c r="I46" s="12"/>
    </row>
    <row r="47" spans="1:9" s="21" customFormat="1" ht="15.75" thickBot="1">
      <c r="A47" s="12"/>
      <c r="B47" s="378"/>
      <c r="C47" s="372"/>
      <c r="D47" s="12"/>
      <c r="E47" s="12"/>
      <c r="F47" s="12"/>
      <c r="G47" s="12"/>
      <c r="H47" s="65"/>
      <c r="I47" s="12"/>
    </row>
    <row r="48" spans="1:9" s="21" customFormat="1" ht="15.75" thickBot="1">
      <c r="A48" s="12"/>
      <c r="B48" s="1414">
        <v>44926</v>
      </c>
      <c r="C48" s="1415"/>
      <c r="D48" s="1293" t="s">
        <v>486</v>
      </c>
      <c r="E48" s="1420"/>
      <c r="F48" s="1420"/>
      <c r="G48" s="1420"/>
      <c r="H48" s="1293" t="s">
        <v>487</v>
      </c>
      <c r="I48" s="12"/>
    </row>
    <row r="49" spans="1:9" s="21" customFormat="1" ht="21.75" thickBot="1">
      <c r="A49" s="12"/>
      <c r="B49" s="1416"/>
      <c r="C49" s="1417"/>
      <c r="D49" s="33" t="s">
        <v>230</v>
      </c>
      <c r="E49" s="33" t="s">
        <v>488</v>
      </c>
      <c r="F49" s="33" t="s">
        <v>489</v>
      </c>
      <c r="G49" s="33" t="s">
        <v>490</v>
      </c>
      <c r="H49" s="1293"/>
      <c r="I49" s="12"/>
    </row>
    <row r="50" spans="1:9" s="21" customFormat="1" ht="15.75" thickBot="1">
      <c r="A50" s="12"/>
      <c r="B50" s="1418"/>
      <c r="C50" s="1419"/>
      <c r="D50" s="34" t="s">
        <v>36</v>
      </c>
      <c r="E50" s="34" t="s">
        <v>36</v>
      </c>
      <c r="F50" s="34" t="s">
        <v>36</v>
      </c>
      <c r="G50" s="34" t="s">
        <v>36</v>
      </c>
      <c r="H50" s="34" t="s">
        <v>36</v>
      </c>
      <c r="I50" s="12"/>
    </row>
    <row r="51" spans="1:9" s="21" customFormat="1" ht="15.75" thickBot="1">
      <c r="A51" s="12"/>
      <c r="B51" s="1421" t="s">
        <v>994</v>
      </c>
      <c r="C51" s="1422"/>
      <c r="D51" s="35"/>
      <c r="E51" s="35"/>
      <c r="F51" s="35"/>
      <c r="G51" s="35"/>
      <c r="H51" s="35"/>
      <c r="I51" s="12"/>
    </row>
    <row r="52" spans="1:9" s="21" customFormat="1" ht="15.75" thickBot="1">
      <c r="A52" s="12"/>
      <c r="B52" s="36">
        <v>1</v>
      </c>
      <c r="C52" s="37" t="s">
        <v>491</v>
      </c>
      <c r="D52" s="38">
        <v>1562.6021820000001</v>
      </c>
      <c r="E52" s="39">
        <v>0</v>
      </c>
      <c r="F52" s="39">
        <v>220</v>
      </c>
      <c r="G52" s="40">
        <v>300</v>
      </c>
      <c r="H52" s="41">
        <v>1862.6021820000001</v>
      </c>
      <c r="I52" s="12"/>
    </row>
    <row r="53" spans="1:9" s="21" customFormat="1" ht="15.75" thickBot="1">
      <c r="A53" s="12"/>
      <c r="B53" s="36">
        <v>2</v>
      </c>
      <c r="C53" s="42" t="s">
        <v>231</v>
      </c>
      <c r="D53" s="43">
        <v>1562.6021820000001</v>
      </c>
      <c r="E53" s="47">
        <v>0</v>
      </c>
      <c r="F53" s="47">
        <v>220</v>
      </c>
      <c r="G53" s="44">
        <v>300</v>
      </c>
      <c r="H53" s="45">
        <v>1862.6021820000001</v>
      </c>
      <c r="I53" s="12"/>
    </row>
    <row r="54" spans="1:9" s="21" customFormat="1" ht="15.75" thickBot="1">
      <c r="A54" s="12"/>
      <c r="B54" s="36">
        <v>3</v>
      </c>
      <c r="C54" s="42" t="s">
        <v>492</v>
      </c>
      <c r="D54" s="652"/>
      <c r="E54" s="47">
        <v>0</v>
      </c>
      <c r="F54" s="47">
        <v>0</v>
      </c>
      <c r="G54" s="47">
        <v>0</v>
      </c>
      <c r="H54" s="45">
        <v>0</v>
      </c>
      <c r="I54" s="12"/>
    </row>
    <row r="55" spans="1:9" s="21" customFormat="1" ht="15.75" thickBot="1">
      <c r="A55" s="12"/>
      <c r="B55" s="36">
        <v>4</v>
      </c>
      <c r="C55" s="37" t="s">
        <v>493</v>
      </c>
      <c r="D55" s="652"/>
      <c r="E55" s="39">
        <v>11136.794258</v>
      </c>
      <c r="F55" s="39">
        <v>907.63541899999996</v>
      </c>
      <c r="G55" s="39">
        <v>706.17425900000001</v>
      </c>
      <c r="H55" s="39">
        <v>12003.058905350001</v>
      </c>
      <c r="I55" s="12"/>
    </row>
    <row r="56" spans="1:9" s="21" customFormat="1" ht="15.75" thickBot="1">
      <c r="A56" s="12"/>
      <c r="B56" s="36">
        <v>5</v>
      </c>
      <c r="C56" s="42" t="s">
        <v>494</v>
      </c>
      <c r="D56" s="652"/>
      <c r="E56" s="45">
        <v>8350.3599360000007</v>
      </c>
      <c r="F56" s="45">
        <v>769.59880499999997</v>
      </c>
      <c r="G56" s="45">
        <v>550.49591899999996</v>
      </c>
      <c r="H56" s="45">
        <v>9214.4567229500008</v>
      </c>
      <c r="I56" s="12"/>
    </row>
    <row r="57" spans="1:9" s="21" customFormat="1" ht="15.75" thickBot="1">
      <c r="A57" s="12"/>
      <c r="B57" s="36">
        <v>6</v>
      </c>
      <c r="C57" s="42" t="s">
        <v>495</v>
      </c>
      <c r="D57" s="652"/>
      <c r="E57" s="45">
        <v>2787.4343220000001</v>
      </c>
      <c r="F57" s="45">
        <v>138.03661399999999</v>
      </c>
      <c r="G57" s="45">
        <v>155.67833999999999</v>
      </c>
      <c r="H57" s="45">
        <v>2788.6021823999999</v>
      </c>
      <c r="I57" s="12"/>
    </row>
    <row r="58" spans="1:9" s="21" customFormat="1" ht="15.75" thickBot="1">
      <c r="A58" s="12"/>
      <c r="B58" s="36">
        <v>7</v>
      </c>
      <c r="C58" s="37" t="s">
        <v>496</v>
      </c>
      <c r="D58" s="652"/>
      <c r="E58" s="39">
        <v>5995.3747210000001</v>
      </c>
      <c r="F58" s="39">
        <v>70.788150999999999</v>
      </c>
      <c r="G58" s="39">
        <v>2935.2900679999998</v>
      </c>
      <c r="H58" s="39">
        <v>5285.4529130000001</v>
      </c>
      <c r="I58" s="12"/>
    </row>
    <row r="59" spans="1:9" s="21" customFormat="1" ht="15.75" thickBot="1">
      <c r="A59" s="12"/>
      <c r="B59" s="36">
        <v>8</v>
      </c>
      <c r="C59" s="42" t="s">
        <v>497</v>
      </c>
      <c r="D59" s="652"/>
      <c r="E59" s="39">
        <v>0</v>
      </c>
      <c r="F59" s="39">
        <v>0</v>
      </c>
      <c r="G59" s="39">
        <v>0</v>
      </c>
      <c r="H59" s="39">
        <v>0</v>
      </c>
      <c r="I59" s="12"/>
    </row>
    <row r="60" spans="1:9" s="21" customFormat="1" ht="15.75" thickBot="1">
      <c r="A60" s="12"/>
      <c r="B60" s="36">
        <v>9</v>
      </c>
      <c r="C60" s="42" t="s">
        <v>498</v>
      </c>
      <c r="D60" s="652"/>
      <c r="E60" s="45">
        <v>5995.3747210000001</v>
      </c>
      <c r="F60" s="45">
        <v>70.788150999999999</v>
      </c>
      <c r="G60" s="45">
        <v>2935.2900679999998</v>
      </c>
      <c r="H60" s="45">
        <v>5285.4529130000001</v>
      </c>
      <c r="I60" s="12"/>
    </row>
    <row r="61" spans="1:9" s="21" customFormat="1" ht="15.75" thickBot="1">
      <c r="A61" s="12"/>
      <c r="B61" s="36">
        <v>10</v>
      </c>
      <c r="C61" s="46" t="s">
        <v>499</v>
      </c>
      <c r="D61" s="652"/>
      <c r="E61" s="39">
        <v>0</v>
      </c>
      <c r="F61" s="39">
        <v>0</v>
      </c>
      <c r="G61" s="39">
        <v>0</v>
      </c>
      <c r="H61" s="39">
        <v>0</v>
      </c>
      <c r="I61" s="12"/>
    </row>
    <row r="62" spans="1:9" s="21" customFormat="1" ht="15.75" thickBot="1">
      <c r="A62" s="12"/>
      <c r="B62" s="36">
        <v>11</v>
      </c>
      <c r="C62" s="37" t="s">
        <v>500</v>
      </c>
      <c r="D62" s="39">
        <v>37.308860000000003</v>
      </c>
      <c r="E62" s="39">
        <v>318.788115</v>
      </c>
      <c r="F62" s="39">
        <v>0</v>
      </c>
      <c r="G62" s="39">
        <v>393.82188500000001</v>
      </c>
      <c r="H62" s="39">
        <v>393.82188500000001</v>
      </c>
      <c r="I62" s="12"/>
    </row>
    <row r="63" spans="1:9" s="21" customFormat="1" ht="15.75" thickBot="1">
      <c r="A63" s="12"/>
      <c r="B63" s="36">
        <v>12</v>
      </c>
      <c r="C63" s="42" t="s">
        <v>501</v>
      </c>
      <c r="D63" s="48">
        <v>37.308860000000003</v>
      </c>
      <c r="E63" s="652"/>
      <c r="F63" s="652"/>
      <c r="G63" s="652"/>
      <c r="H63" s="652"/>
      <c r="I63" s="12"/>
    </row>
    <row r="64" spans="1:9" s="21" customFormat="1" ht="32.25" thickBot="1">
      <c r="A64" s="12"/>
      <c r="B64" s="36">
        <v>13</v>
      </c>
      <c r="C64" s="42" t="s">
        <v>502</v>
      </c>
      <c r="D64" s="652"/>
      <c r="E64" s="45">
        <v>318.788115</v>
      </c>
      <c r="F64" s="45">
        <v>0</v>
      </c>
      <c r="G64" s="45">
        <v>393.82188500000001</v>
      </c>
      <c r="H64" s="49">
        <v>393.82188500000001</v>
      </c>
      <c r="I64" s="12"/>
    </row>
    <row r="65" spans="1:9" s="21" customFormat="1" ht="15.75" thickBot="1">
      <c r="A65" s="12"/>
      <c r="B65" s="33">
        <v>14</v>
      </c>
      <c r="C65" s="50" t="s">
        <v>503</v>
      </c>
      <c r="D65" s="652"/>
      <c r="E65" s="652"/>
      <c r="F65" s="652"/>
      <c r="G65" s="652"/>
      <c r="H65" s="51">
        <v>19544.935885349998</v>
      </c>
      <c r="I65" s="12"/>
    </row>
    <row r="66" spans="1:9" s="21" customFormat="1" ht="15.75" thickBot="1">
      <c r="A66" s="12"/>
      <c r="B66" s="1421" t="s">
        <v>995</v>
      </c>
      <c r="C66" s="1422"/>
      <c r="D66" s="35"/>
      <c r="E66" s="35"/>
      <c r="F66" s="35"/>
      <c r="G66" s="35"/>
      <c r="H66" s="35"/>
      <c r="I66" s="12"/>
    </row>
    <row r="67" spans="1:9" s="21" customFormat="1" ht="15.75" thickBot="1">
      <c r="A67" s="12"/>
      <c r="B67" s="36">
        <v>15</v>
      </c>
      <c r="C67" s="37" t="s">
        <v>440</v>
      </c>
      <c r="D67" s="652"/>
      <c r="E67" s="652"/>
      <c r="F67" s="652"/>
      <c r="G67" s="652"/>
      <c r="H67" s="39">
        <v>83.436661189999995</v>
      </c>
      <c r="I67" s="12"/>
    </row>
    <row r="68" spans="1:9" s="21" customFormat="1" ht="21.75" thickBot="1">
      <c r="A68" s="12"/>
      <c r="B68" s="36" t="s">
        <v>504</v>
      </c>
      <c r="C68" s="46" t="s">
        <v>505</v>
      </c>
      <c r="D68" s="652"/>
      <c r="E68" s="47">
        <v>0</v>
      </c>
      <c r="F68" s="47">
        <v>0</v>
      </c>
      <c r="G68" s="47">
        <v>0</v>
      </c>
      <c r="H68" s="47">
        <v>0</v>
      </c>
      <c r="I68" s="12"/>
    </row>
    <row r="69" spans="1:9" s="21" customFormat="1" ht="21.75" thickBot="1">
      <c r="A69" s="12"/>
      <c r="B69" s="36">
        <v>16</v>
      </c>
      <c r="C69" s="37" t="s">
        <v>506</v>
      </c>
      <c r="D69" s="652"/>
      <c r="E69" s="39">
        <v>30.220614999999999</v>
      </c>
      <c r="F69" s="39">
        <v>0</v>
      </c>
      <c r="G69" s="39">
        <v>0</v>
      </c>
      <c r="H69" s="39">
        <v>15.110307499999999</v>
      </c>
      <c r="I69" s="12"/>
    </row>
    <row r="70" spans="1:9" s="21" customFormat="1" ht="15.75" thickBot="1">
      <c r="A70" s="12"/>
      <c r="B70" s="36">
        <v>17</v>
      </c>
      <c r="C70" s="37" t="s">
        <v>507</v>
      </c>
      <c r="D70" s="652"/>
      <c r="E70" s="39">
        <v>706.50400400000012</v>
      </c>
      <c r="F70" s="39">
        <v>447.70423599999998</v>
      </c>
      <c r="G70" s="39">
        <v>8510.6639379999997</v>
      </c>
      <c r="H70" s="39">
        <v>8300.1588209000001</v>
      </c>
      <c r="I70" s="12"/>
    </row>
    <row r="71" spans="1:9" s="21" customFormat="1" ht="42.75" thickBot="1">
      <c r="A71" s="12"/>
      <c r="B71" s="36">
        <v>18</v>
      </c>
      <c r="C71" s="52" t="s">
        <v>508</v>
      </c>
      <c r="D71" s="652"/>
      <c r="E71" s="45">
        <v>0</v>
      </c>
      <c r="F71" s="45">
        <v>0</v>
      </c>
      <c r="G71" s="45">
        <v>0</v>
      </c>
      <c r="H71" s="45">
        <v>0</v>
      </c>
      <c r="I71" s="12"/>
    </row>
    <row r="72" spans="1:9" s="21" customFormat="1" ht="42.75" thickBot="1">
      <c r="A72" s="12"/>
      <c r="B72" s="36">
        <v>19</v>
      </c>
      <c r="C72" s="42" t="s">
        <v>509</v>
      </c>
      <c r="D72" s="652"/>
      <c r="E72" s="45">
        <v>170.47717900000001</v>
      </c>
      <c r="F72" s="45">
        <v>12.470484000000001</v>
      </c>
      <c r="G72" s="45">
        <v>185.562748</v>
      </c>
      <c r="H72" s="45">
        <v>208.84570790000001</v>
      </c>
      <c r="I72" s="12"/>
    </row>
    <row r="73" spans="1:9" s="21" customFormat="1" ht="42.75" thickBot="1">
      <c r="A73" s="12"/>
      <c r="B73" s="36">
        <v>20</v>
      </c>
      <c r="C73" s="42" t="s">
        <v>883</v>
      </c>
      <c r="D73" s="652"/>
      <c r="E73" s="45">
        <v>363.55466100000001</v>
      </c>
      <c r="F73" s="45">
        <v>299.91009899999995</v>
      </c>
      <c r="G73" s="45">
        <v>4699.3334799999993</v>
      </c>
      <c r="H73" s="45">
        <v>4526.6058037500006</v>
      </c>
      <c r="I73" s="12"/>
    </row>
    <row r="74" spans="1:9" s="21" customFormat="1" ht="32.25" thickBot="1">
      <c r="A74" s="12"/>
      <c r="B74" s="53">
        <v>21</v>
      </c>
      <c r="C74" s="54" t="s">
        <v>510</v>
      </c>
      <c r="D74" s="652"/>
      <c r="E74" s="838">
        <v>0</v>
      </c>
      <c r="F74" s="838">
        <v>0</v>
      </c>
      <c r="G74" s="838">
        <v>0</v>
      </c>
      <c r="H74" s="838">
        <v>98.549861500000134</v>
      </c>
      <c r="I74" s="12"/>
    </row>
    <row r="75" spans="1:9" s="21" customFormat="1" ht="21.75" thickBot="1">
      <c r="A75" s="12"/>
      <c r="B75" s="53">
        <v>22</v>
      </c>
      <c r="C75" s="55" t="s">
        <v>511</v>
      </c>
      <c r="D75" s="652"/>
      <c r="E75" s="45">
        <v>145.93223599999999</v>
      </c>
      <c r="F75" s="45">
        <v>97.424700999999999</v>
      </c>
      <c r="G75" s="45">
        <v>3051.4107869999998</v>
      </c>
      <c r="H75" s="45">
        <v>3031.9495781000001</v>
      </c>
      <c r="I75" s="12"/>
    </row>
    <row r="76" spans="1:9" s="21" customFormat="1" ht="32.25" thickBot="1">
      <c r="A76" s="12"/>
      <c r="B76" s="53">
        <v>23</v>
      </c>
      <c r="C76" s="54" t="s">
        <v>510</v>
      </c>
      <c r="D76" s="652"/>
      <c r="E76" s="838">
        <v>134.620441</v>
      </c>
      <c r="F76" s="838">
        <v>87.798755999999997</v>
      </c>
      <c r="G76" s="838">
        <v>2794.500211</v>
      </c>
      <c r="H76" s="838">
        <v>2778.556857</v>
      </c>
      <c r="I76" s="12"/>
    </row>
    <row r="77" spans="1:9" s="21" customFormat="1" ht="42.75" thickBot="1">
      <c r="A77" s="12"/>
      <c r="B77" s="53">
        <v>24</v>
      </c>
      <c r="C77" s="55" t="s">
        <v>512</v>
      </c>
      <c r="D77" s="652"/>
      <c r="E77" s="45">
        <v>26.539928</v>
      </c>
      <c r="F77" s="45">
        <v>38.898952000000001</v>
      </c>
      <c r="G77" s="45">
        <v>575.35692300000005</v>
      </c>
      <c r="H77" s="45">
        <v>532.64060625000002</v>
      </c>
      <c r="I77" s="12"/>
    </row>
    <row r="78" spans="1:9" s="21" customFormat="1" ht="15.75" thickBot="1">
      <c r="A78" s="12"/>
      <c r="B78" s="36">
        <v>25</v>
      </c>
      <c r="C78" s="46" t="s">
        <v>513</v>
      </c>
      <c r="D78" s="652"/>
      <c r="E78" s="45">
        <v>0</v>
      </c>
      <c r="F78" s="45">
        <v>0</v>
      </c>
      <c r="G78" s="45">
        <v>0</v>
      </c>
      <c r="H78" s="45">
        <v>0</v>
      </c>
      <c r="I78" s="12"/>
    </row>
    <row r="79" spans="1:9" s="21" customFormat="1" ht="15.75" thickBot="1">
      <c r="A79" s="12"/>
      <c r="B79" s="56">
        <v>26</v>
      </c>
      <c r="C79" s="37" t="s">
        <v>996</v>
      </c>
      <c r="D79" s="652"/>
      <c r="E79" s="57">
        <v>1222.2760739999999</v>
      </c>
      <c r="F79" s="57">
        <v>5.3432880000000003</v>
      </c>
      <c r="G79" s="57">
        <v>2315.8378467304542</v>
      </c>
      <c r="H79" s="57">
        <v>3073.3790152804536</v>
      </c>
      <c r="I79" s="12"/>
    </row>
    <row r="80" spans="1:9" s="21" customFormat="1" ht="15.75" thickBot="1">
      <c r="A80" s="12"/>
      <c r="B80" s="36">
        <v>27</v>
      </c>
      <c r="C80" s="42" t="s">
        <v>514</v>
      </c>
      <c r="D80" s="652"/>
      <c r="E80" s="58">
        <v>0</v>
      </c>
      <c r="F80" s="58">
        <v>0</v>
      </c>
      <c r="G80" s="58">
        <v>0</v>
      </c>
      <c r="H80" s="59">
        <v>0</v>
      </c>
      <c r="I80" s="12"/>
    </row>
    <row r="81" spans="1:9" s="21" customFormat="1" ht="32.25" thickBot="1">
      <c r="A81" s="12"/>
      <c r="B81" s="36">
        <v>28</v>
      </c>
      <c r="C81" s="42" t="s">
        <v>515</v>
      </c>
      <c r="D81" s="652"/>
      <c r="E81" s="45">
        <v>1.058081</v>
      </c>
      <c r="F81" s="58">
        <v>0</v>
      </c>
      <c r="G81" s="58">
        <v>0</v>
      </c>
      <c r="H81" s="45">
        <v>0.89936885</v>
      </c>
      <c r="I81" s="12"/>
    </row>
    <row r="82" spans="1:9" s="21" customFormat="1" ht="15.75" thickBot="1">
      <c r="A82" s="12"/>
      <c r="B82" s="36">
        <v>29</v>
      </c>
      <c r="C82" s="42" t="s">
        <v>884</v>
      </c>
      <c r="D82" s="652"/>
      <c r="E82" s="45">
        <v>41.728650000000002</v>
      </c>
      <c r="F82" s="58">
        <v>0</v>
      </c>
      <c r="G82" s="58">
        <v>0</v>
      </c>
      <c r="H82" s="45">
        <v>41.728650000000002</v>
      </c>
      <c r="I82" s="12"/>
    </row>
    <row r="83" spans="1:9" s="21" customFormat="1" ht="21.75" thickBot="1">
      <c r="A83" s="12"/>
      <c r="B83" s="36">
        <v>30</v>
      </c>
      <c r="C83" s="42" t="s">
        <v>516</v>
      </c>
      <c r="D83" s="652"/>
      <c r="E83" s="45">
        <v>11.640934</v>
      </c>
      <c r="F83" s="58">
        <v>0</v>
      </c>
      <c r="G83" s="58">
        <v>0</v>
      </c>
      <c r="H83" s="45">
        <v>0.58204670000000003</v>
      </c>
      <c r="I83" s="12"/>
    </row>
    <row r="84" spans="1:9" s="21" customFormat="1" ht="21.75" thickBot="1">
      <c r="A84" s="12"/>
      <c r="B84" s="36">
        <v>31</v>
      </c>
      <c r="C84" s="42" t="s">
        <v>517</v>
      </c>
      <c r="D84" s="652"/>
      <c r="E84" s="60">
        <v>1166.8484089999999</v>
      </c>
      <c r="F84" s="60">
        <v>5.3432880000000003</v>
      </c>
      <c r="G84" s="45">
        <v>2315.8378467304542</v>
      </c>
      <c r="H84" s="45">
        <v>3030.1689497304537</v>
      </c>
      <c r="I84" s="12"/>
    </row>
    <row r="85" spans="1:9" s="21" customFormat="1" ht="15.75" thickBot="1">
      <c r="A85" s="12"/>
      <c r="B85" s="56">
        <v>32</v>
      </c>
      <c r="C85" s="37" t="s">
        <v>518</v>
      </c>
      <c r="D85" s="652"/>
      <c r="E85" s="61">
        <v>1951.502401</v>
      </c>
      <c r="F85" s="61">
        <v>183.44594799999999</v>
      </c>
      <c r="G85" s="61">
        <v>490.50210399999997</v>
      </c>
      <c r="H85" s="62">
        <v>146.76554167500001</v>
      </c>
      <c r="I85" s="12"/>
    </row>
    <row r="86" spans="1:9" s="21" customFormat="1" ht="15.75" thickBot="1">
      <c r="A86" s="12"/>
      <c r="B86" s="56">
        <v>33</v>
      </c>
      <c r="C86" s="37" t="s">
        <v>519</v>
      </c>
      <c r="D86" s="652"/>
      <c r="E86" s="652"/>
      <c r="F86" s="652"/>
      <c r="G86" s="652"/>
      <c r="H86" s="63">
        <v>11618.850346545454</v>
      </c>
      <c r="I86" s="12"/>
    </row>
    <row r="87" spans="1:9" s="21" customFormat="1" ht="16.5" thickTop="1" thickBot="1">
      <c r="A87" s="12"/>
      <c r="B87" s="56">
        <v>34</v>
      </c>
      <c r="C87" s="37" t="s">
        <v>520</v>
      </c>
      <c r="D87" s="652"/>
      <c r="E87" s="652"/>
      <c r="F87" s="652"/>
      <c r="G87" s="652"/>
      <c r="H87" s="64">
        <v>1.6821746818661063</v>
      </c>
      <c r="I87" s="12"/>
    </row>
    <row r="88" spans="1:9" s="21" customFormat="1">
      <c r="A88" s="12"/>
      <c r="B88" s="66"/>
      <c r="C88" s="12"/>
      <c r="D88" s="12"/>
      <c r="E88" s="12"/>
      <c r="F88" s="12"/>
      <c r="G88" s="12"/>
      <c r="H88" s="12"/>
      <c r="I88" s="12"/>
    </row>
    <row r="89" spans="1:9" ht="24" customHeight="1"/>
  </sheetData>
  <sheetProtection algorithmName="SHA-512" hashValue="76CyKUNw1hfVLrgoVJtNmzPTeM/yTqgcBbyPVIc6wLMltgQaBdhK/njquEO0b+BSmwwk3kBj7PHZ3EkRwu3bqw==" saltValue="RRjv5dtBeujosJ53FHYhGg==" spinCount="100000" sheet="1" objects="1" scenarios="1" selectLockedCells="1"/>
  <customSheetViews>
    <customSheetView guid="{37226721-D1D5-4398-9EDA-67E59F139E5C}">
      <selection activeCell="C20" sqref="C20"/>
      <pageMargins left="0.7" right="0.7" top="0.75" bottom="0.75" header="0.3" footer="0.3"/>
    </customSheetView>
    <customSheetView guid="{903BF3C7-8C98-4810-9C20-2AC37A2650A6}">
      <selection activeCell="C20" sqref="C20"/>
      <pageMargins left="0.7" right="0.7" top="0.75" bottom="0.75" header="0.3" footer="0.3"/>
    </customSheetView>
  </customSheetViews>
  <mergeCells count="12">
    <mergeCell ref="B8:C8"/>
    <mergeCell ref="B23:C23"/>
    <mergeCell ref="D1:H1"/>
    <mergeCell ref="B3:H3"/>
    <mergeCell ref="D5:G5"/>
    <mergeCell ref="H5:H6"/>
    <mergeCell ref="B5:C7"/>
    <mergeCell ref="B48:C50"/>
    <mergeCell ref="D48:G48"/>
    <mergeCell ref="H48:H49"/>
    <mergeCell ref="B51:C51"/>
    <mergeCell ref="B66:C66"/>
  </mergeCells>
  <pageMargins left="0.70866141732283472" right="0.70866141732283472" top="0.74803149606299213" bottom="0.74803149606299213" header="0.31496062992125984" footer="0.31496062992125984"/>
  <pageSetup paperSize="9" scale="62" orientation="portrait" r:id="rId1"/>
  <rowBreaks count="1" manualBreakCount="1">
    <brk id="46" max="16383" man="1"/>
  </row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6">
    <tabColor theme="9" tint="-0.249977111117893"/>
    <pageSetUpPr fitToPage="1"/>
  </sheetPr>
  <dimension ref="A1:F63"/>
  <sheetViews>
    <sheetView topLeftCell="A49" zoomScaleNormal="100" workbookViewId="0">
      <selection activeCell="A63" sqref="A63:F63"/>
    </sheetView>
  </sheetViews>
  <sheetFormatPr defaultColWidth="0" defaultRowHeight="15" customHeight="1" zeroHeight="1"/>
  <cols>
    <col min="1" max="1" width="2.42578125" customWidth="1"/>
    <col min="2" max="2" width="69" customWidth="1"/>
    <col min="3" max="3" width="20.5703125" customWidth="1"/>
    <col min="4" max="4" width="65" customWidth="1"/>
    <col min="5" max="5" width="20.28515625" customWidth="1"/>
    <col min="6" max="6" width="3.140625" customWidth="1"/>
    <col min="7" max="16384" width="9.140625" hidden="1"/>
  </cols>
  <sheetData>
    <row r="1" spans="1:6">
      <c r="A1" s="758"/>
      <c r="B1" s="758" t="s">
        <v>1195</v>
      </c>
      <c r="C1" s="758"/>
      <c r="D1" s="758"/>
      <c r="E1" s="758"/>
      <c r="F1" s="758"/>
    </row>
    <row r="2" spans="1:6" ht="15.75" thickBot="1">
      <c r="A2" s="754"/>
      <c r="B2" s="754"/>
      <c r="C2" s="754"/>
      <c r="D2" s="754"/>
      <c r="E2" s="759"/>
      <c r="F2" s="754"/>
    </row>
    <row r="3" spans="1:6" ht="15.75" thickBot="1">
      <c r="A3" s="754"/>
      <c r="B3" s="760" t="s">
        <v>1047</v>
      </c>
      <c r="C3" s="760" t="s">
        <v>1048</v>
      </c>
      <c r="D3" s="760" t="s">
        <v>1049</v>
      </c>
      <c r="E3" s="760" t="s">
        <v>1189</v>
      </c>
      <c r="F3" s="754"/>
    </row>
    <row r="4" spans="1:6" ht="24.75" customHeight="1" thickBot="1">
      <c r="A4" s="754"/>
      <c r="B4" s="849" t="s">
        <v>1190</v>
      </c>
      <c r="C4" s="850" t="s">
        <v>1051</v>
      </c>
      <c r="D4" s="849" t="s">
        <v>1052</v>
      </c>
      <c r="E4" s="850" t="s">
        <v>676</v>
      </c>
      <c r="F4" s="754"/>
    </row>
    <row r="5" spans="1:6" ht="21.75" thickBot="1">
      <c r="A5" s="754"/>
      <c r="B5" s="849" t="s">
        <v>1076</v>
      </c>
      <c r="C5" s="850" t="s">
        <v>691</v>
      </c>
      <c r="D5" s="849" t="s">
        <v>943</v>
      </c>
      <c r="E5" s="850" t="s">
        <v>691</v>
      </c>
      <c r="F5" s="754"/>
    </row>
    <row r="6" spans="1:6" ht="15.75" thickBot="1">
      <c r="A6" s="754"/>
      <c r="B6" s="849" t="s">
        <v>1076</v>
      </c>
      <c r="C6" s="850" t="s">
        <v>693</v>
      </c>
      <c r="D6" s="849" t="s">
        <v>692</v>
      </c>
      <c r="E6" s="850" t="s">
        <v>693</v>
      </c>
      <c r="F6" s="754"/>
    </row>
    <row r="7" spans="1:6" ht="42.75" thickBot="1">
      <c r="A7" s="754"/>
      <c r="B7" s="849" t="s">
        <v>1053</v>
      </c>
      <c r="C7" s="849" t="s">
        <v>1171</v>
      </c>
      <c r="D7" s="849" t="s">
        <v>936</v>
      </c>
      <c r="E7" s="850" t="s">
        <v>1194</v>
      </c>
      <c r="F7" s="754"/>
    </row>
    <row r="8" spans="1:6" ht="21.75" thickBot="1">
      <c r="A8" s="754"/>
      <c r="B8" s="849" t="s">
        <v>1050</v>
      </c>
      <c r="C8" s="850" t="s">
        <v>233</v>
      </c>
      <c r="D8" s="849" t="s">
        <v>711</v>
      </c>
      <c r="E8" s="850" t="s">
        <v>233</v>
      </c>
      <c r="F8" s="754"/>
    </row>
    <row r="9" spans="1:6" ht="24.75" customHeight="1" thickBot="1">
      <c r="A9" s="754"/>
      <c r="B9" s="849" t="s">
        <v>1077</v>
      </c>
      <c r="C9" s="850" t="s">
        <v>712</v>
      </c>
      <c r="D9" s="849" t="s">
        <v>715</v>
      </c>
      <c r="E9" s="850" t="s">
        <v>712</v>
      </c>
      <c r="F9" s="754"/>
    </row>
    <row r="10" spans="1:6" ht="15.75" thickBot="1">
      <c r="A10" s="754"/>
      <c r="B10" s="849" t="s">
        <v>1077</v>
      </c>
      <c r="C10" s="850" t="s">
        <v>713</v>
      </c>
      <c r="D10" s="849" t="s">
        <v>714</v>
      </c>
      <c r="E10" s="850" t="s">
        <v>713</v>
      </c>
      <c r="F10" s="754"/>
    </row>
    <row r="11" spans="1:6" ht="15.75" thickBot="1">
      <c r="A11" s="754"/>
      <c r="B11" s="849" t="s">
        <v>1065</v>
      </c>
      <c r="C11" s="850" t="s">
        <v>678</v>
      </c>
      <c r="D11" s="849" t="s">
        <v>246</v>
      </c>
      <c r="E11" s="850" t="s">
        <v>678</v>
      </c>
      <c r="F11" s="754"/>
    </row>
    <row r="12" spans="1:6" ht="15.75" thickBot="1">
      <c r="A12" s="754"/>
      <c r="B12" s="849" t="s">
        <v>1065</v>
      </c>
      <c r="C12" s="850" t="s">
        <v>680</v>
      </c>
      <c r="D12" s="849" t="s">
        <v>679</v>
      </c>
      <c r="E12" s="850" t="s">
        <v>680</v>
      </c>
      <c r="F12" s="754"/>
    </row>
    <row r="13" spans="1:6" ht="21.75" thickBot="1">
      <c r="A13" s="754"/>
      <c r="B13" s="849" t="s">
        <v>1065</v>
      </c>
      <c r="C13" s="850" t="s">
        <v>682</v>
      </c>
      <c r="D13" s="849" t="s">
        <v>1514</v>
      </c>
      <c r="E13" s="850" t="s">
        <v>682</v>
      </c>
      <c r="F13" s="754"/>
    </row>
    <row r="14" spans="1:6" ht="15.75" thickBot="1">
      <c r="A14" s="754"/>
      <c r="B14" s="849" t="s">
        <v>1065</v>
      </c>
      <c r="C14" s="850" t="s">
        <v>1045</v>
      </c>
      <c r="D14" s="849" t="s">
        <v>1046</v>
      </c>
      <c r="E14" s="850" t="s">
        <v>1045</v>
      </c>
      <c r="F14" s="754"/>
    </row>
    <row r="15" spans="1:6" ht="24.75" customHeight="1" thickBot="1">
      <c r="A15" s="754"/>
      <c r="B15" s="849" t="s">
        <v>1065</v>
      </c>
      <c r="C15" s="850" t="s">
        <v>685</v>
      </c>
      <c r="D15" s="849" t="s">
        <v>684</v>
      </c>
      <c r="E15" s="850" t="s">
        <v>685</v>
      </c>
      <c r="F15" s="754"/>
    </row>
    <row r="16" spans="1:6" ht="15.75" thickBot="1">
      <c r="A16" s="754"/>
      <c r="B16" s="849" t="s">
        <v>1065</v>
      </c>
      <c r="C16" s="850" t="s">
        <v>683</v>
      </c>
      <c r="D16" s="849" t="s">
        <v>1067</v>
      </c>
      <c r="E16" s="850" t="s">
        <v>683</v>
      </c>
      <c r="F16" s="754"/>
    </row>
    <row r="17" spans="1:6" ht="24.75" customHeight="1" thickBot="1">
      <c r="A17" s="754"/>
      <c r="B17" s="849" t="s">
        <v>1065</v>
      </c>
      <c r="C17" s="850" t="s">
        <v>686</v>
      </c>
      <c r="D17" s="849" t="s">
        <v>248</v>
      </c>
      <c r="E17" s="850" t="s">
        <v>686</v>
      </c>
      <c r="F17" s="754"/>
    </row>
    <row r="18" spans="1:6" ht="15.75" thickBot="1">
      <c r="A18" s="754"/>
      <c r="B18" s="849" t="s">
        <v>1065</v>
      </c>
      <c r="C18" s="850" t="s">
        <v>688</v>
      </c>
      <c r="D18" s="849" t="s">
        <v>687</v>
      </c>
      <c r="E18" s="850" t="s">
        <v>688</v>
      </c>
      <c r="F18" s="754"/>
    </row>
    <row r="19" spans="1:6" ht="15.75" thickBot="1">
      <c r="A19" s="754"/>
      <c r="B19" s="849" t="s">
        <v>1065</v>
      </c>
      <c r="C19" s="850" t="s">
        <v>689</v>
      </c>
      <c r="D19" s="849" t="s">
        <v>244</v>
      </c>
      <c r="E19" s="850" t="s">
        <v>689</v>
      </c>
      <c r="F19" s="754"/>
    </row>
    <row r="20" spans="1:6" ht="15.75" thickBot="1">
      <c r="A20" s="754"/>
      <c r="B20" s="849" t="s">
        <v>1065</v>
      </c>
      <c r="C20" s="850" t="s">
        <v>690</v>
      </c>
      <c r="D20" s="849" t="s">
        <v>245</v>
      </c>
      <c r="E20" s="850" t="s">
        <v>690</v>
      </c>
      <c r="F20" s="754"/>
    </row>
    <row r="21" spans="1:6" ht="15.75" thickBot="1">
      <c r="A21" s="754"/>
      <c r="B21" s="849" t="s">
        <v>1065</v>
      </c>
      <c r="C21" s="850" t="s">
        <v>235</v>
      </c>
      <c r="D21" s="849" t="s">
        <v>234</v>
      </c>
      <c r="E21" s="850" t="s">
        <v>235</v>
      </c>
      <c r="F21" s="754"/>
    </row>
    <row r="22" spans="1:6" ht="21.75" thickBot="1">
      <c r="A22" s="754"/>
      <c r="B22" s="849" t="s">
        <v>1066</v>
      </c>
      <c r="C22" s="850" t="s">
        <v>236</v>
      </c>
      <c r="D22" s="849" t="s">
        <v>1196</v>
      </c>
      <c r="E22" s="850" t="s">
        <v>236</v>
      </c>
      <c r="F22" s="754"/>
    </row>
    <row r="23" spans="1:6" ht="15.75" thickBot="1">
      <c r="A23" s="754"/>
      <c r="B23" s="849" t="s">
        <v>1071</v>
      </c>
      <c r="C23" s="850" t="s">
        <v>237</v>
      </c>
      <c r="D23" s="849" t="s">
        <v>705</v>
      </c>
      <c r="E23" s="850" t="s">
        <v>237</v>
      </c>
      <c r="F23" s="754"/>
    </row>
    <row r="24" spans="1:6" ht="15.75" thickBot="1">
      <c r="A24" s="754"/>
      <c r="B24" s="849" t="s">
        <v>1071</v>
      </c>
      <c r="C24" s="850" t="s">
        <v>238</v>
      </c>
      <c r="D24" s="849" t="s">
        <v>704</v>
      </c>
      <c r="E24" s="850" t="s">
        <v>238</v>
      </c>
      <c r="F24" s="754"/>
    </row>
    <row r="25" spans="1:6" ht="15.75" thickBot="1">
      <c r="A25" s="754"/>
      <c r="B25" s="849" t="s">
        <v>1070</v>
      </c>
      <c r="C25" s="850" t="s">
        <v>239</v>
      </c>
      <c r="D25" s="849" t="s">
        <v>240</v>
      </c>
      <c r="E25" s="850" t="s">
        <v>239</v>
      </c>
      <c r="F25" s="754"/>
    </row>
    <row r="26" spans="1:6" ht="15.75" thickBot="1">
      <c r="A26" s="754"/>
      <c r="B26" s="849" t="s">
        <v>1070</v>
      </c>
      <c r="C26" s="850" t="s">
        <v>241</v>
      </c>
      <c r="D26" s="849" t="s">
        <v>706</v>
      </c>
      <c r="E26" s="850" t="s">
        <v>241</v>
      </c>
      <c r="F26" s="754"/>
    </row>
    <row r="27" spans="1:6" ht="21.75" thickBot="1">
      <c r="A27" s="754"/>
      <c r="B27" s="849" t="s">
        <v>1070</v>
      </c>
      <c r="C27" s="850" t="s">
        <v>242</v>
      </c>
      <c r="D27" s="849" t="s">
        <v>707</v>
      </c>
      <c r="E27" s="850" t="s">
        <v>242</v>
      </c>
      <c r="F27" s="754"/>
    </row>
    <row r="28" spans="1:6" ht="15.75" thickBot="1">
      <c r="A28" s="754"/>
      <c r="B28" s="849" t="s">
        <v>1070</v>
      </c>
      <c r="C28" s="850" t="s">
        <v>1068</v>
      </c>
      <c r="D28" s="849" t="s">
        <v>710</v>
      </c>
      <c r="E28" s="850" t="s">
        <v>1068</v>
      </c>
      <c r="F28" s="754"/>
    </row>
    <row r="29" spans="1:6" ht="15.75" thickBot="1">
      <c r="A29" s="754"/>
      <c r="B29" s="849" t="s">
        <v>1070</v>
      </c>
      <c r="C29" s="850" t="s">
        <v>243</v>
      </c>
      <c r="D29" s="849" t="s">
        <v>271</v>
      </c>
      <c r="E29" s="850" t="s">
        <v>243</v>
      </c>
      <c r="F29" s="754"/>
    </row>
    <row r="30" spans="1:6" ht="15.75" thickBot="1">
      <c r="A30" s="754"/>
      <c r="B30" s="849" t="s">
        <v>1081</v>
      </c>
      <c r="C30" s="850" t="s">
        <v>1145</v>
      </c>
      <c r="D30" s="849" t="s">
        <v>1080</v>
      </c>
      <c r="E30" s="850" t="s">
        <v>1145</v>
      </c>
      <c r="F30" s="754"/>
    </row>
    <row r="31" spans="1:6" ht="15.75" thickBot="1">
      <c r="A31" s="754"/>
      <c r="B31" s="849" t="s">
        <v>1072</v>
      </c>
      <c r="C31" s="850" t="s">
        <v>1073</v>
      </c>
      <c r="D31" s="849" t="s">
        <v>708</v>
      </c>
      <c r="E31" s="850" t="s">
        <v>1073</v>
      </c>
      <c r="F31" s="754"/>
    </row>
    <row r="32" spans="1:6" ht="21.75" thickBot="1">
      <c r="A32" s="754"/>
      <c r="B32" s="849" t="s">
        <v>1072</v>
      </c>
      <c r="C32" s="850" t="s">
        <v>1074</v>
      </c>
      <c r="D32" s="849" t="s">
        <v>709</v>
      </c>
      <c r="E32" s="850" t="s">
        <v>1074</v>
      </c>
      <c r="F32" s="754"/>
    </row>
    <row r="33" spans="1:6" ht="28.5" customHeight="1" thickBot="1">
      <c r="A33" s="754"/>
      <c r="B33" s="849" t="s">
        <v>1072</v>
      </c>
      <c r="C33" s="850" t="s">
        <v>1075</v>
      </c>
      <c r="D33" s="849" t="s">
        <v>981</v>
      </c>
      <c r="E33" s="850" t="s">
        <v>1075</v>
      </c>
      <c r="F33" s="754"/>
    </row>
    <row r="34" spans="1:6" ht="15.75" thickBot="1">
      <c r="A34" s="754"/>
      <c r="B34" s="849" t="s">
        <v>1350</v>
      </c>
      <c r="C34" s="850" t="s">
        <v>1505</v>
      </c>
      <c r="D34" s="849" t="s">
        <v>1349</v>
      </c>
      <c r="E34" s="850" t="s">
        <v>1498</v>
      </c>
      <c r="F34" s="754"/>
    </row>
    <row r="35" spans="1:6" ht="15.75" thickBot="1">
      <c r="A35" s="754"/>
      <c r="B35" s="849" t="s">
        <v>1350</v>
      </c>
      <c r="C35" s="850" t="s">
        <v>1506</v>
      </c>
      <c r="D35" s="849" t="s">
        <v>1508</v>
      </c>
      <c r="E35" s="850" t="s">
        <v>1498</v>
      </c>
      <c r="F35" s="754"/>
    </row>
    <row r="36" spans="1:6" ht="15.75" thickBot="1">
      <c r="A36" s="754"/>
      <c r="B36" s="849" t="s">
        <v>1350</v>
      </c>
      <c r="C36" s="850" t="s">
        <v>1507</v>
      </c>
      <c r="D36" s="849" t="s">
        <v>1509</v>
      </c>
      <c r="E36" s="850" t="s">
        <v>1498</v>
      </c>
      <c r="F36" s="754"/>
    </row>
    <row r="37" spans="1:6" ht="28.5" customHeight="1" thickBot="1">
      <c r="A37" s="754"/>
      <c r="B37" s="849" t="s">
        <v>1350</v>
      </c>
      <c r="C37" s="850" t="s">
        <v>1205</v>
      </c>
      <c r="D37" s="849" t="s">
        <v>1204</v>
      </c>
      <c r="E37" s="850" t="s">
        <v>1205</v>
      </c>
      <c r="F37" s="754"/>
    </row>
    <row r="38" spans="1:6" ht="28.5" customHeight="1" thickBot="1">
      <c r="A38" s="754"/>
      <c r="B38" s="849" t="s">
        <v>1350</v>
      </c>
      <c r="C38" s="850" t="s">
        <v>1207</v>
      </c>
      <c r="D38" s="849" t="s">
        <v>1206</v>
      </c>
      <c r="E38" s="850" t="s">
        <v>1207</v>
      </c>
      <c r="F38" s="754"/>
    </row>
    <row r="39" spans="1:6" ht="28.5" customHeight="1" thickBot="1">
      <c r="A39" s="754"/>
      <c r="B39" s="849" t="s">
        <v>1350</v>
      </c>
      <c r="C39" s="850" t="s">
        <v>1209</v>
      </c>
      <c r="D39" s="849" t="s">
        <v>1208</v>
      </c>
      <c r="E39" s="850" t="s">
        <v>1209</v>
      </c>
      <c r="F39" s="754"/>
    </row>
    <row r="40" spans="1:6" ht="28.5" customHeight="1" thickBot="1">
      <c r="A40" s="754"/>
      <c r="B40" s="849" t="s">
        <v>1350</v>
      </c>
      <c r="C40" s="850" t="s">
        <v>1211</v>
      </c>
      <c r="D40" s="849" t="s">
        <v>1210</v>
      </c>
      <c r="E40" s="850" t="s">
        <v>1211</v>
      </c>
      <c r="F40" s="754"/>
    </row>
    <row r="41" spans="1:6" ht="15.75" thickBot="1">
      <c r="A41" s="754"/>
      <c r="B41" s="849" t="s">
        <v>1078</v>
      </c>
      <c r="C41" s="850" t="s">
        <v>716</v>
      </c>
      <c r="D41" s="849" t="s">
        <v>674</v>
      </c>
      <c r="E41" s="850" t="s">
        <v>716</v>
      </c>
      <c r="F41" s="754"/>
    </row>
    <row r="42" spans="1:6" ht="15.75" thickBot="1">
      <c r="A42" s="754"/>
      <c r="B42" s="849" t="s">
        <v>1078</v>
      </c>
      <c r="C42" s="850" t="s">
        <v>717</v>
      </c>
      <c r="D42" s="849" t="s">
        <v>675</v>
      </c>
      <c r="E42" s="850" t="s">
        <v>717</v>
      </c>
      <c r="F42" s="754"/>
    </row>
    <row r="43" spans="1:6" ht="26.25" customHeight="1" thickBot="1">
      <c r="A43" s="754"/>
      <c r="B43" s="849" t="s">
        <v>1078</v>
      </c>
      <c r="C43" s="850" t="s">
        <v>1079</v>
      </c>
      <c r="D43" s="849" t="s">
        <v>719</v>
      </c>
      <c r="E43" s="850" t="s">
        <v>718</v>
      </c>
      <c r="F43" s="754"/>
    </row>
    <row r="44" spans="1:6" ht="18" customHeight="1" thickBot="1">
      <c r="A44" s="754"/>
      <c r="B44" s="849" t="s">
        <v>1054</v>
      </c>
      <c r="C44" s="850" t="s">
        <v>720</v>
      </c>
      <c r="D44" s="849" t="s">
        <v>721</v>
      </c>
      <c r="E44" s="850" t="s">
        <v>720</v>
      </c>
      <c r="F44" s="754"/>
    </row>
    <row r="45" spans="1:6" ht="15.75" thickBot="1">
      <c r="A45" s="754"/>
      <c r="B45" s="849" t="s">
        <v>1054</v>
      </c>
      <c r="C45" s="850" t="s">
        <v>722</v>
      </c>
      <c r="D45" s="849" t="s">
        <v>723</v>
      </c>
      <c r="E45" s="850" t="s">
        <v>722</v>
      </c>
      <c r="F45" s="754"/>
    </row>
    <row r="46" spans="1:6" ht="15.75" thickBot="1">
      <c r="A46" s="754"/>
      <c r="B46" s="849" t="s">
        <v>1054</v>
      </c>
      <c r="C46" s="850" t="s">
        <v>724</v>
      </c>
      <c r="D46" s="849" t="s">
        <v>673</v>
      </c>
      <c r="E46" s="850" t="s">
        <v>724</v>
      </c>
      <c r="F46" s="754"/>
    </row>
    <row r="47" spans="1:6" ht="21.75" thickBot="1">
      <c r="A47" s="754"/>
      <c r="B47" s="849" t="s">
        <v>1090</v>
      </c>
      <c r="C47" s="850" t="s">
        <v>1086</v>
      </c>
      <c r="D47" s="849" t="s">
        <v>1089</v>
      </c>
      <c r="E47" s="851" t="s">
        <v>1058</v>
      </c>
      <c r="F47" s="754"/>
    </row>
    <row r="48" spans="1:6" ht="21.75" thickBot="1">
      <c r="A48" s="754"/>
      <c r="B48" s="849" t="s">
        <v>1090</v>
      </c>
      <c r="C48" s="850" t="s">
        <v>1087</v>
      </c>
      <c r="D48" s="849" t="s">
        <v>1091</v>
      </c>
      <c r="E48" s="851" t="s">
        <v>1058</v>
      </c>
      <c r="F48" s="754"/>
    </row>
    <row r="49" spans="1:6" ht="21.75" thickBot="1">
      <c r="A49" s="754"/>
      <c r="B49" s="849" t="s">
        <v>1090</v>
      </c>
      <c r="C49" s="850" t="s">
        <v>1088</v>
      </c>
      <c r="D49" s="849" t="s">
        <v>1092</v>
      </c>
      <c r="E49" s="851" t="s">
        <v>1058</v>
      </c>
      <c r="F49" s="754"/>
    </row>
    <row r="50" spans="1:6" ht="21.75" thickBot="1">
      <c r="A50" s="754"/>
      <c r="B50" s="849" t="s">
        <v>1055</v>
      </c>
      <c r="C50" s="850" t="s">
        <v>1056</v>
      </c>
      <c r="D50" s="849" t="s">
        <v>1057</v>
      </c>
      <c r="E50" s="851" t="s">
        <v>1058</v>
      </c>
      <c r="F50" s="754"/>
    </row>
    <row r="51" spans="1:6" ht="21.75" thickBot="1">
      <c r="A51" s="754"/>
      <c r="B51" s="849" t="s">
        <v>1094</v>
      </c>
      <c r="C51" s="850" t="s">
        <v>1093</v>
      </c>
      <c r="D51" s="849" t="s">
        <v>1539</v>
      </c>
      <c r="E51" s="851" t="s">
        <v>1058</v>
      </c>
      <c r="F51" s="754"/>
    </row>
    <row r="52" spans="1:6" ht="21.75" thickBot="1">
      <c r="A52" s="754"/>
      <c r="B52" s="849" t="s">
        <v>1059</v>
      </c>
      <c r="C52" s="850" t="s">
        <v>1095</v>
      </c>
      <c r="D52" s="849" t="s">
        <v>1096</v>
      </c>
      <c r="E52" s="851" t="s">
        <v>1058</v>
      </c>
      <c r="F52" s="754"/>
    </row>
    <row r="53" spans="1:6" ht="21.75" thickBot="1">
      <c r="A53" s="754"/>
      <c r="B53" s="849" t="s">
        <v>1059</v>
      </c>
      <c r="C53" s="850" t="s">
        <v>1069</v>
      </c>
      <c r="D53" s="849" t="s">
        <v>1097</v>
      </c>
      <c r="E53" s="851" t="s">
        <v>1058</v>
      </c>
      <c r="F53" s="754"/>
    </row>
    <row r="54" spans="1:6" ht="21.75" thickBot="1">
      <c r="A54" s="754"/>
      <c r="B54" s="849" t="s">
        <v>1059</v>
      </c>
      <c r="C54" s="850" t="s">
        <v>1060</v>
      </c>
      <c r="D54" s="849" t="s">
        <v>1061</v>
      </c>
      <c r="E54" s="851" t="s">
        <v>1058</v>
      </c>
      <c r="F54" s="754"/>
    </row>
    <row r="55" spans="1:6" ht="21.75" thickBot="1">
      <c r="A55" s="754"/>
      <c r="B55" s="849" t="s">
        <v>1072</v>
      </c>
      <c r="C55" s="850" t="s">
        <v>1098</v>
      </c>
      <c r="D55" s="849" t="s">
        <v>1099</v>
      </c>
      <c r="E55" s="851" t="s">
        <v>1058</v>
      </c>
      <c r="F55" s="754"/>
    </row>
    <row r="56" spans="1:6" ht="21.75" thickBot="1">
      <c r="A56" s="754"/>
      <c r="B56" s="849" t="s">
        <v>1072</v>
      </c>
      <c r="C56" s="850" t="s">
        <v>1100</v>
      </c>
      <c r="D56" s="849" t="s">
        <v>1101</v>
      </c>
      <c r="E56" s="851" t="s">
        <v>1058</v>
      </c>
      <c r="F56" s="754"/>
    </row>
    <row r="57" spans="1:6" ht="21.75" thickBot="1">
      <c r="A57" s="754"/>
      <c r="B57" s="849" t="s">
        <v>1062</v>
      </c>
      <c r="C57" s="850" t="s">
        <v>1102</v>
      </c>
      <c r="D57" s="849" t="s">
        <v>1106</v>
      </c>
      <c r="E57" s="851" t="s">
        <v>1058</v>
      </c>
      <c r="F57" s="754"/>
    </row>
    <row r="58" spans="1:6" ht="21.75" thickBot="1">
      <c r="A58" s="754"/>
      <c r="B58" s="849" t="s">
        <v>1062</v>
      </c>
      <c r="C58" s="850" t="s">
        <v>1103</v>
      </c>
      <c r="D58" s="849" t="s">
        <v>1107</v>
      </c>
      <c r="E58" s="851" t="s">
        <v>1058</v>
      </c>
      <c r="F58" s="754"/>
    </row>
    <row r="59" spans="1:6" ht="21.75" thickBot="1">
      <c r="A59" s="754"/>
      <c r="B59" s="849" t="s">
        <v>1062</v>
      </c>
      <c r="C59" s="850" t="s">
        <v>1063</v>
      </c>
      <c r="D59" s="849" t="s">
        <v>1064</v>
      </c>
      <c r="E59" s="851" t="s">
        <v>1058</v>
      </c>
      <c r="F59" s="754"/>
    </row>
    <row r="60" spans="1:6" ht="21.75" thickBot="1">
      <c r="A60" s="754"/>
      <c r="B60" s="849" t="s">
        <v>1062</v>
      </c>
      <c r="C60" s="850" t="s">
        <v>1104</v>
      </c>
      <c r="D60" s="849" t="s">
        <v>1108</v>
      </c>
      <c r="E60" s="851" t="s">
        <v>1058</v>
      </c>
      <c r="F60" s="754"/>
    </row>
    <row r="61" spans="1:6" ht="21.75" thickBot="1">
      <c r="A61" s="754"/>
      <c r="B61" s="849" t="s">
        <v>1062</v>
      </c>
      <c r="C61" s="850" t="s">
        <v>1105</v>
      </c>
      <c r="D61" s="849" t="s">
        <v>1109</v>
      </c>
      <c r="E61" s="851" t="s">
        <v>1058</v>
      </c>
      <c r="F61" s="754"/>
    </row>
    <row r="62" spans="1:6" ht="11.25" customHeight="1">
      <c r="B62" s="754"/>
      <c r="C62" s="761"/>
      <c r="D62" s="761"/>
      <c r="E62" s="754"/>
      <c r="F62" s="754"/>
    </row>
    <row r="63" spans="1:6" s="763" customFormat="1" ht="24" customHeight="1">
      <c r="A63" s="762"/>
      <c r="B63" s="757"/>
      <c r="C63" s="762"/>
      <c r="D63" s="762"/>
      <c r="E63" s="762"/>
      <c r="F63" s="762"/>
    </row>
  </sheetData>
  <sheetProtection algorithmName="SHA-512" hashValue="CojG2uerwhYMBOnXG2agcibE+aEtNJ/OB7AC7vtNMtcncZ4Jck+hAE+2zbETD9YA+OBWGwqA7SH+Lk/rFGFX/A==" saltValue="6/z70dzf3/OHydA7itYH0w==" spinCount="100000" sheet="1" objects="1" scenarios="1" selectLockedCells="1"/>
  <phoneticPr fontId="54" type="noConversion"/>
  <pageMargins left="0.70866141732283472" right="0.70866141732283472" top="0.74803149606299213" bottom="0.74803149606299213" header="0.31496062992125984" footer="0.31496062992125984"/>
  <pageSetup paperSize="9" scale="72" fitToHeight="0" orientation="landscape" r:id="rId1"/>
  <rowBreaks count="2" manualBreakCount="2">
    <brk id="24" max="16383" man="1"/>
    <brk id="54"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tabColor theme="9" tint="-0.249977111117893"/>
  </sheetPr>
  <dimension ref="A1:B44"/>
  <sheetViews>
    <sheetView topLeftCell="A7" workbookViewId="0">
      <selection activeCell="A12" sqref="A12"/>
    </sheetView>
  </sheetViews>
  <sheetFormatPr defaultColWidth="0" defaultRowHeight="15" zeroHeight="1"/>
  <cols>
    <col min="1" max="1" width="118.85546875" style="21" customWidth="1"/>
    <col min="2" max="2" width="3" style="21" customWidth="1"/>
    <col min="3" max="16384" width="9.140625" style="21" hidden="1"/>
  </cols>
  <sheetData>
    <row r="1" spans="1:2">
      <c r="A1" s="19" t="s">
        <v>940</v>
      </c>
      <c r="B1" s="20"/>
    </row>
    <row r="2" spans="1:2" s="2" customFormat="1"/>
    <row r="3" spans="1:2" s="2" customFormat="1" ht="36.75" customHeight="1">
      <c r="A3" s="569" t="s">
        <v>1113</v>
      </c>
    </row>
    <row r="4" spans="1:2" s="2" customFormat="1">
      <c r="A4" s="766"/>
    </row>
    <row r="5" spans="1:2" s="2" customFormat="1" ht="85.5" customHeight="1">
      <c r="A5" s="569" t="s">
        <v>1114</v>
      </c>
    </row>
    <row r="6" spans="1:2" s="2" customFormat="1">
      <c r="A6" s="766"/>
    </row>
    <row r="7" spans="1:2" s="2" customFormat="1" ht="225.75" customHeight="1">
      <c r="A7" s="569" t="s">
        <v>1422</v>
      </c>
    </row>
    <row r="8" spans="1:2" s="2" customFormat="1" ht="2.25" customHeight="1">
      <c r="A8" s="569"/>
    </row>
    <row r="9" spans="1:2" s="2" customFormat="1" ht="238.5" customHeight="1">
      <c r="A9" s="569" t="s">
        <v>1515</v>
      </c>
    </row>
    <row r="10" spans="1:2" s="2" customFormat="1" ht="2.25" customHeight="1">
      <c r="A10" s="569"/>
    </row>
    <row r="11" spans="1:2" s="2" customFormat="1" ht="3.75" customHeight="1">
      <c r="A11" s="311"/>
    </row>
    <row r="12" spans="1:2" s="20" customFormat="1" ht="24" customHeight="1">
      <c r="A12" s="312"/>
    </row>
    <row r="44" spans="1:1" hidden="1">
      <c r="A44" s="21" t="s">
        <v>1203</v>
      </c>
    </row>
  </sheetData>
  <sheetProtection algorithmName="SHA-512" hashValue="5WLG48d1kpjWc/gQEQ0ZDa6P6bS3m82I8ABBYe3nWsxV/9YYMrh2uKemJPN2TNhiFzaamrN/DbMSMB/ywF+o8g==" saltValue="7ZSQB0+URFPJ2miy1reFpg==" spinCount="100000" sheet="1" objects="1" scenarios="1" selectLockedCells="1"/>
  <pageMargins left="0.7" right="0.7"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7"/>
  <dimension ref="A1:F94"/>
  <sheetViews>
    <sheetView topLeftCell="A78" workbookViewId="0">
      <selection activeCell="A94" sqref="A94:F94"/>
    </sheetView>
  </sheetViews>
  <sheetFormatPr defaultColWidth="0" defaultRowHeight="18.75" customHeight="1" zeroHeight="1"/>
  <cols>
    <col min="1" max="1" width="7.42578125" style="20" customWidth="1"/>
    <col min="2" max="2" width="53" style="11" customWidth="1"/>
    <col min="3" max="3" width="23.42578125" style="310" customWidth="1"/>
    <col min="4" max="4" width="20.28515625" style="310" customWidth="1"/>
    <col min="5" max="5" width="14.85546875" style="310" customWidth="1"/>
    <col min="6" max="6" width="3.5703125" style="11" customWidth="1"/>
    <col min="7" max="16384" width="0" style="20" hidden="1"/>
  </cols>
  <sheetData>
    <row r="1" spans="1:6" s="21" customFormat="1" ht="15">
      <c r="A1" s="19" t="s">
        <v>1358</v>
      </c>
      <c r="B1" s="19"/>
      <c r="C1" s="19"/>
      <c r="D1" s="31"/>
      <c r="E1" s="31"/>
      <c r="F1" s="254"/>
    </row>
    <row r="2" spans="1:6" s="21" customFormat="1" ht="15">
      <c r="B2" s="2"/>
      <c r="C2" s="2"/>
      <c r="D2" s="2"/>
      <c r="E2" s="2"/>
      <c r="F2" s="2"/>
    </row>
    <row r="3" spans="1:6" s="21" customFormat="1" ht="38.25" customHeight="1">
      <c r="A3" s="1094" t="s">
        <v>1159</v>
      </c>
      <c r="B3" s="1094"/>
      <c r="C3" s="1094"/>
      <c r="D3" s="1094"/>
      <c r="E3" s="1094"/>
      <c r="F3" s="74"/>
    </row>
    <row r="4" spans="1:6" s="21" customFormat="1" ht="16.5" customHeight="1" thickBot="1">
      <c r="B4" s="629"/>
      <c r="C4" s="629"/>
      <c r="D4" s="629"/>
      <c r="E4" s="629"/>
      <c r="F4" s="74"/>
    </row>
    <row r="5" spans="1:6" s="21" customFormat="1" ht="15.75" thickBot="1">
      <c r="A5" s="1088">
        <v>45107</v>
      </c>
      <c r="B5" s="1089"/>
      <c r="C5" s="660" t="s">
        <v>3</v>
      </c>
      <c r="D5" s="660" t="s">
        <v>4</v>
      </c>
      <c r="E5" s="660" t="s">
        <v>5</v>
      </c>
      <c r="F5" s="2"/>
    </row>
    <row r="6" spans="1:6" s="21" customFormat="1" ht="58.5" customHeight="1" thickBot="1">
      <c r="A6" s="1090"/>
      <c r="B6" s="1091"/>
      <c r="C6" s="297" t="s">
        <v>941</v>
      </c>
      <c r="D6" s="297" t="s">
        <v>942</v>
      </c>
      <c r="E6" s="297" t="s">
        <v>1139</v>
      </c>
      <c r="F6" s="2"/>
    </row>
    <row r="7" spans="1:6" s="21" customFormat="1" ht="15" customHeight="1" thickBot="1">
      <c r="A7" s="1092"/>
      <c r="B7" s="1093"/>
      <c r="C7" s="297" t="s">
        <v>36</v>
      </c>
      <c r="D7" s="297" t="s">
        <v>36</v>
      </c>
      <c r="E7" s="297"/>
      <c r="F7" s="2"/>
    </row>
    <row r="8" spans="1:6" s="21" customFormat="1" ht="15" customHeight="1" thickBot="1">
      <c r="A8" s="676"/>
      <c r="B8" s="642" t="s">
        <v>6</v>
      </c>
      <c r="C8" s="685"/>
      <c r="D8" s="298"/>
      <c r="E8" s="298"/>
      <c r="F8" s="2"/>
    </row>
    <row r="9" spans="1:6" s="21" customFormat="1" ht="15" customHeight="1" thickBot="1">
      <c r="A9" s="660">
        <v>1</v>
      </c>
      <c r="B9" s="674" t="s">
        <v>7</v>
      </c>
      <c r="C9" s="685">
        <f>'[3]EU CC2'!B9</f>
        <v>9127</v>
      </c>
      <c r="D9" s="299">
        <f>'[3]EU CC2'!C9</f>
        <v>9127.3619999999992</v>
      </c>
      <c r="E9" s="300"/>
      <c r="F9" s="2"/>
    </row>
    <row r="10" spans="1:6" s="21" customFormat="1" ht="15" customHeight="1" thickBot="1">
      <c r="A10" s="660">
        <v>2</v>
      </c>
      <c r="B10" s="674" t="s">
        <v>8</v>
      </c>
      <c r="C10" s="685">
        <f>'[3]EU CC2'!B10</f>
        <v>432</v>
      </c>
      <c r="D10" s="299">
        <f>'[3]EU CC2'!C10</f>
        <v>419</v>
      </c>
      <c r="E10" s="300"/>
      <c r="F10" s="2"/>
    </row>
    <row r="11" spans="1:6" s="21" customFormat="1" ht="15" customHeight="1" thickBot="1">
      <c r="A11" s="660">
        <v>3</v>
      </c>
      <c r="B11" s="674" t="s">
        <v>9</v>
      </c>
      <c r="C11" s="685">
        <f>'[3]EU CC2'!B11</f>
        <v>49</v>
      </c>
      <c r="D11" s="299">
        <f>'[3]EU CC2'!C11</f>
        <v>49</v>
      </c>
      <c r="E11" s="300"/>
      <c r="F11" s="2"/>
    </row>
    <row r="12" spans="1:6" s="21" customFormat="1" ht="15" customHeight="1" thickBot="1">
      <c r="A12" s="660">
        <v>4</v>
      </c>
      <c r="B12" s="674" t="s">
        <v>1173</v>
      </c>
      <c r="C12" s="685">
        <f>'[3]EU CC2'!B12</f>
        <v>139</v>
      </c>
      <c r="D12" s="299">
        <f>'[3]EU CC2'!C12</f>
        <v>11.259</v>
      </c>
      <c r="E12" s="300"/>
      <c r="F12" s="2"/>
    </row>
    <row r="13" spans="1:6" s="21" customFormat="1" ht="15" customHeight="1" thickBot="1">
      <c r="A13" s="660">
        <v>5</v>
      </c>
      <c r="B13" s="674" t="s">
        <v>1134</v>
      </c>
      <c r="C13" s="685">
        <f>'[3]EU CC2'!B13</f>
        <v>488</v>
      </c>
      <c r="D13" s="299">
        <f>'[3]EU CC2'!C13</f>
        <v>480.85500000000002</v>
      </c>
      <c r="E13" s="300" t="str">
        <f>'[4]EU CC2'!$D$13</f>
        <v>(h)</v>
      </c>
      <c r="F13" s="2"/>
    </row>
    <row r="14" spans="1:6" s="21" customFormat="1" ht="15" customHeight="1" thickBot="1">
      <c r="A14" s="660">
        <f>+A13+1</f>
        <v>6</v>
      </c>
      <c r="B14" s="674" t="s">
        <v>1135</v>
      </c>
      <c r="C14" s="685">
        <f>'[3]EU CC2'!B14</f>
        <v>2703</v>
      </c>
      <c r="D14" s="299">
        <f>'[3]EU CC2'!C14</f>
        <v>2703.24</v>
      </c>
      <c r="E14" s="300"/>
      <c r="F14" s="2"/>
    </row>
    <row r="15" spans="1:6" s="21" customFormat="1" ht="15" customHeight="1" thickBot="1">
      <c r="A15" s="660">
        <f t="shared" ref="A15:A24" si="0">+A14+1</f>
        <v>7</v>
      </c>
      <c r="B15" s="674" t="s">
        <v>10</v>
      </c>
      <c r="C15" s="685">
        <f>'[3]EU CC2'!B15</f>
        <v>10008</v>
      </c>
      <c r="D15" s="299">
        <f>'[3]EU CC2'!C15</f>
        <v>10008</v>
      </c>
      <c r="E15" s="300"/>
      <c r="F15" s="2"/>
    </row>
    <row r="16" spans="1:6" s="21" customFormat="1" ht="26.25" customHeight="1" thickBot="1">
      <c r="A16" s="660">
        <f t="shared" si="0"/>
        <v>8</v>
      </c>
      <c r="B16" s="674" t="s">
        <v>34</v>
      </c>
      <c r="C16" s="685">
        <f>'[3]EU CC2'!B16</f>
        <v>588</v>
      </c>
      <c r="D16" s="301" t="str">
        <f>'[3]EU CC2'!C16</f>
        <v>-</v>
      </c>
      <c r="E16" s="300"/>
      <c r="F16" s="2"/>
    </row>
    <row r="17" spans="1:6" s="21" customFormat="1" ht="15" customHeight="1" thickBot="1">
      <c r="A17" s="660">
        <f t="shared" si="0"/>
        <v>9</v>
      </c>
      <c r="B17" s="674" t="s">
        <v>11</v>
      </c>
      <c r="C17" s="685">
        <f>'[3]EU CC2'!B17</f>
        <v>610</v>
      </c>
      <c r="D17" s="299">
        <f>'[3]EU CC2'!C17</f>
        <v>546.97799999999995</v>
      </c>
      <c r="E17" s="300"/>
      <c r="F17" s="2"/>
    </row>
    <row r="18" spans="1:6" s="21" customFormat="1" ht="15" customHeight="1" thickBot="1">
      <c r="A18" s="660">
        <f t="shared" si="0"/>
        <v>10</v>
      </c>
      <c r="B18" s="674" t="s">
        <v>12</v>
      </c>
      <c r="C18" s="685">
        <f>'[3]EU CC2'!B18</f>
        <v>946</v>
      </c>
      <c r="D18" s="299">
        <f>'[3]EU CC2'!C18</f>
        <v>944.02200000000005</v>
      </c>
      <c r="E18" s="300"/>
      <c r="F18" s="2"/>
    </row>
    <row r="19" spans="1:6" s="21" customFormat="1" ht="15" customHeight="1" thickBot="1">
      <c r="A19" s="660">
        <f t="shared" si="0"/>
        <v>11</v>
      </c>
      <c r="B19" s="674" t="s">
        <v>16</v>
      </c>
      <c r="C19" s="685">
        <f>'[3]EU CC2'!B19</f>
        <v>228</v>
      </c>
      <c r="D19" s="299">
        <f>'[3]EU CC2'!C19</f>
        <v>228</v>
      </c>
      <c r="E19" s="300"/>
      <c r="F19" s="2"/>
    </row>
    <row r="20" spans="1:6" s="21" customFormat="1" ht="15" customHeight="1" thickBot="1">
      <c r="A20" s="660">
        <f t="shared" si="0"/>
        <v>12</v>
      </c>
      <c r="B20" s="674" t="s">
        <v>13</v>
      </c>
      <c r="C20" s="685">
        <f>'[3]EU CC2'!B20</f>
        <v>74</v>
      </c>
      <c r="D20" s="299">
        <f>'[3]EU CC2'!C20</f>
        <v>64</v>
      </c>
      <c r="E20" s="300"/>
      <c r="F20" s="2"/>
    </row>
    <row r="21" spans="1:6" s="21" customFormat="1" ht="15.75" thickBot="1">
      <c r="A21" s="660">
        <f t="shared" si="0"/>
        <v>13</v>
      </c>
      <c r="B21" s="674" t="s">
        <v>14</v>
      </c>
      <c r="C21" s="685">
        <f>'[3]EU CC2'!B21</f>
        <v>267</v>
      </c>
      <c r="D21" s="299">
        <f>'[3]EU CC2'!C21</f>
        <v>240</v>
      </c>
      <c r="E21" s="300"/>
      <c r="F21" s="2"/>
    </row>
    <row r="22" spans="1:6" s="21" customFormat="1" ht="15.75" thickBot="1">
      <c r="A22" s="660">
        <f t="shared" si="0"/>
        <v>14</v>
      </c>
      <c r="B22" s="674" t="s">
        <v>15</v>
      </c>
      <c r="C22" s="685">
        <f>'[3]EU CC2'!B22</f>
        <v>48</v>
      </c>
      <c r="D22" s="299">
        <f>'[3]EU CC2'!C22</f>
        <v>39</v>
      </c>
      <c r="E22" s="300" t="str">
        <f>'[4]EU CC2'!$D$22</f>
        <v>(e)</v>
      </c>
      <c r="F22" s="2"/>
    </row>
    <row r="23" spans="1:6" s="21" customFormat="1" ht="15" customHeight="1" thickBot="1">
      <c r="A23" s="660">
        <f t="shared" si="0"/>
        <v>15</v>
      </c>
      <c r="B23" s="674" t="s">
        <v>17</v>
      </c>
      <c r="C23" s="1018" t="str">
        <f>'[3]EU CC2'!B23</f>
        <v>-</v>
      </c>
      <c r="D23" s="1019">
        <f>'[3]EU CC2'!C23</f>
        <v>35</v>
      </c>
      <c r="E23" s="300" t="str">
        <f>'[4]EU CC2'!$D$23</f>
        <v>(i)</v>
      </c>
      <c r="F23" s="2"/>
    </row>
    <row r="24" spans="1:6" s="21" customFormat="1" ht="15" customHeight="1" thickBot="1">
      <c r="A24" s="660">
        <f t="shared" si="0"/>
        <v>16</v>
      </c>
      <c r="B24" s="642" t="s">
        <v>18</v>
      </c>
      <c r="C24" s="981">
        <f>SUM(C9:C23)</f>
        <v>25707</v>
      </c>
      <c r="D24" s="981">
        <f>SUM(D9:D23)</f>
        <v>24895.716</v>
      </c>
      <c r="E24" s="300"/>
      <c r="F24" s="2"/>
    </row>
    <row r="25" spans="1:6" s="21" customFormat="1" ht="15" customHeight="1" thickBot="1">
      <c r="A25" s="660"/>
      <c r="B25" s="642" t="s">
        <v>19</v>
      </c>
      <c r="C25" s="298"/>
      <c r="D25" s="298"/>
      <c r="E25" s="298"/>
      <c r="F25" s="2"/>
    </row>
    <row r="26" spans="1:6" s="21" customFormat="1" ht="15" customHeight="1" thickBot="1">
      <c r="A26" s="660">
        <v>1</v>
      </c>
      <c r="B26" s="674" t="s">
        <v>20</v>
      </c>
      <c r="C26" s="685">
        <f>'[3]EU CC2'!B26</f>
        <v>449</v>
      </c>
      <c r="D26" s="299">
        <f>'[3]EU CC2'!C26</f>
        <v>449</v>
      </c>
      <c r="E26" s="300"/>
      <c r="F26" s="2"/>
    </row>
    <row r="27" spans="1:6" s="21" customFormat="1" ht="15" customHeight="1" thickBot="1">
      <c r="A27" s="660">
        <v>2</v>
      </c>
      <c r="B27" s="674" t="s">
        <v>21</v>
      </c>
      <c r="C27" s="685">
        <f>'[3]EU CC2'!B27</f>
        <v>2004</v>
      </c>
      <c r="D27" s="299">
        <f>'[3]EU CC2'!C27</f>
        <v>2004</v>
      </c>
      <c r="E27" s="300"/>
      <c r="F27" s="2"/>
    </row>
    <row r="28" spans="1:6" s="21" customFormat="1" ht="15" customHeight="1" thickBot="1">
      <c r="A28" s="660">
        <v>3</v>
      </c>
      <c r="B28" s="674" t="s">
        <v>22</v>
      </c>
      <c r="C28" s="685">
        <f>'[3]EU CC2'!B28</f>
        <v>18</v>
      </c>
      <c r="D28" s="299">
        <f>'[3]EU CC2'!C28</f>
        <v>18</v>
      </c>
      <c r="E28" s="300"/>
      <c r="F28" s="2"/>
    </row>
    <row r="29" spans="1:6" s="21" customFormat="1" ht="15" customHeight="1" thickBot="1">
      <c r="A29" s="660">
        <v>4</v>
      </c>
      <c r="B29" s="674" t="s">
        <v>23</v>
      </c>
      <c r="C29" s="685">
        <f>'[3]EU CC2'!B29</f>
        <v>19166</v>
      </c>
      <c r="D29" s="299">
        <f>'[3]EU CC2'!C29+1</f>
        <v>19214</v>
      </c>
      <c r="E29" s="300"/>
      <c r="F29" s="2"/>
    </row>
    <row r="30" spans="1:6" s="21" customFormat="1" ht="15" customHeight="1" thickBot="1">
      <c r="A30" s="660">
        <v>5</v>
      </c>
      <c r="B30" s="674" t="s">
        <v>24</v>
      </c>
      <c r="C30" s="685">
        <f>'[3]EU CC2'!B30</f>
        <v>632</v>
      </c>
      <c r="D30" s="301" t="str">
        <f>'[3]EU CC2'!C30</f>
        <v>-</v>
      </c>
      <c r="E30" s="300"/>
      <c r="F30" s="2"/>
    </row>
    <row r="31" spans="1:6" s="21" customFormat="1" ht="24.75" customHeight="1" thickBot="1">
      <c r="A31" s="660">
        <v>6</v>
      </c>
      <c r="B31" s="674" t="s">
        <v>274</v>
      </c>
      <c r="C31" s="685">
        <f>'[3]EU CC2'!B31</f>
        <v>430</v>
      </c>
      <c r="D31" s="299">
        <f>'[3]EU CC2'!C31</f>
        <v>346</v>
      </c>
      <c r="E31" s="300"/>
      <c r="F31" s="2"/>
    </row>
    <row r="32" spans="1:6" s="21" customFormat="1" ht="15" customHeight="1" thickBot="1">
      <c r="A32" s="660">
        <v>7</v>
      </c>
      <c r="B32" s="674" t="s">
        <v>25</v>
      </c>
      <c r="C32" s="685">
        <f>'[3]EU CC2'!B32</f>
        <v>128</v>
      </c>
      <c r="D32" s="299">
        <f>'[3]EU CC2'!C32</f>
        <v>128</v>
      </c>
      <c r="E32" s="300"/>
      <c r="F32" s="2"/>
    </row>
    <row r="33" spans="1:6" s="21" customFormat="1" ht="15" customHeight="1" thickBot="1">
      <c r="A33" s="660">
        <f>+A32+1</f>
        <v>8</v>
      </c>
      <c r="B33" s="674" t="s">
        <v>1136</v>
      </c>
      <c r="C33" s="685">
        <f>'[3]EU CC2'!B33</f>
        <v>292</v>
      </c>
      <c r="D33" s="299">
        <f>'[3]EU CC2'!C33</f>
        <v>292</v>
      </c>
      <c r="E33" s="300"/>
      <c r="F33" s="2"/>
    </row>
    <row r="34" spans="1:6" s="21" customFormat="1" ht="15" customHeight="1" thickBot="1">
      <c r="A34" s="660">
        <f t="shared" ref="A34:A36" si="1">+A33+1</f>
        <v>9</v>
      </c>
      <c r="B34" s="674" t="s">
        <v>1137</v>
      </c>
      <c r="C34" s="685">
        <f>'[3]EU CC2'!B34</f>
        <v>309</v>
      </c>
      <c r="D34" s="299">
        <f>'[3]EU CC2'!C34</f>
        <v>309</v>
      </c>
      <c r="E34" s="1041" t="str">
        <f>'[4]EU CC2'!$D$34</f>
        <v>(g)</v>
      </c>
      <c r="F34" s="2"/>
    </row>
    <row r="35" spans="1:6" s="21" customFormat="1" ht="15" customHeight="1" thickBot="1">
      <c r="A35" s="660">
        <f t="shared" si="1"/>
        <v>10</v>
      </c>
      <c r="B35" s="674" t="s">
        <v>26</v>
      </c>
      <c r="C35" s="684">
        <f>'[3]EU CC2'!B35</f>
        <v>35</v>
      </c>
      <c r="D35" s="303">
        <f>'[3]EU CC2'!C35</f>
        <v>24</v>
      </c>
      <c r="E35" s="300"/>
      <c r="F35" s="2"/>
    </row>
    <row r="36" spans="1:6" s="21" customFormat="1" ht="15" customHeight="1" thickBot="1">
      <c r="A36" s="660">
        <f t="shared" si="1"/>
        <v>11</v>
      </c>
      <c r="B36" s="642" t="s">
        <v>27</v>
      </c>
      <c r="C36" s="981">
        <f>SUM(C26:C35)</f>
        <v>23463</v>
      </c>
      <c r="D36" s="981">
        <f>SUM(D26:D35)</f>
        <v>22784</v>
      </c>
      <c r="E36" s="300"/>
      <c r="F36" s="2"/>
    </row>
    <row r="37" spans="1:6" s="21" customFormat="1" ht="15" customHeight="1" thickBot="1">
      <c r="A37" s="660"/>
      <c r="B37" s="642" t="s">
        <v>28</v>
      </c>
      <c r="C37" s="833"/>
      <c r="D37" s="833"/>
      <c r="E37" s="298"/>
      <c r="F37" s="2"/>
    </row>
    <row r="38" spans="1:6" s="21" customFormat="1" ht="15" customHeight="1" thickBot="1">
      <c r="A38" s="660">
        <v>1</v>
      </c>
      <c r="B38" s="674" t="s">
        <v>29</v>
      </c>
      <c r="C38" s="299">
        <f>'[3]EU CC2'!B38</f>
        <v>45</v>
      </c>
      <c r="D38" s="299">
        <f>'[3]EU CC2'!C38</f>
        <v>45</v>
      </c>
      <c r="E38" s="1041" t="str">
        <f>'[4]EU CC2'!$D38</f>
        <v>(a)</v>
      </c>
      <c r="F38" s="2"/>
    </row>
    <row r="39" spans="1:6" s="21" customFormat="1" ht="15" customHeight="1" thickBot="1">
      <c r="A39" s="660">
        <v>2</v>
      </c>
      <c r="B39" s="674" t="s">
        <v>30</v>
      </c>
      <c r="C39" s="299">
        <f>'[3]EU CC2'!B39</f>
        <v>594</v>
      </c>
      <c r="D39" s="299">
        <f>'[3]EU CC2'!C39</f>
        <v>594</v>
      </c>
      <c r="E39" s="1041" t="str">
        <f>'[4]EU CC2'!$D39</f>
        <v>(b)</v>
      </c>
      <c r="F39" s="2"/>
    </row>
    <row r="40" spans="1:6" s="21" customFormat="1" ht="15" customHeight="1" thickBot="1">
      <c r="A40" s="660">
        <v>3</v>
      </c>
      <c r="B40" s="674" t="s">
        <v>31</v>
      </c>
      <c r="C40" s="299">
        <f>'[3]EU CC2'!B40</f>
        <v>81</v>
      </c>
      <c r="D40" s="299">
        <f>'[3]EU CC2'!C40</f>
        <v>84</v>
      </c>
      <c r="E40" s="1041" t="str">
        <f>'[4]EU CC2'!$D40</f>
        <v xml:space="preserve"> (d)</v>
      </c>
      <c r="F40" s="2"/>
    </row>
    <row r="41" spans="1:6" s="21" customFormat="1" ht="15" customHeight="1" thickBot="1">
      <c r="A41" s="660">
        <v>4</v>
      </c>
      <c r="B41" s="674" t="s">
        <v>32</v>
      </c>
      <c r="C41" s="303">
        <f>'[3]EU CC2'!B41</f>
        <v>1265</v>
      </c>
      <c r="D41" s="303">
        <f>'[3]EU CC2'!C41</f>
        <v>1130</v>
      </c>
      <c r="E41" s="1041" t="str">
        <f>'[4]EU CC2'!$D41</f>
        <v>(c)</v>
      </c>
      <c r="F41" s="2"/>
    </row>
    <row r="42" spans="1:6" s="21" customFormat="1" ht="15" customHeight="1" thickBot="1">
      <c r="A42" s="660">
        <f>+A41+1</f>
        <v>5</v>
      </c>
      <c r="B42" s="642" t="s">
        <v>926</v>
      </c>
      <c r="C42" s="304">
        <f>SUM(C38:C41)</f>
        <v>1985</v>
      </c>
      <c r="D42" s="304">
        <f>SUM(D38:D41)</f>
        <v>1853</v>
      </c>
      <c r="E42" s="302"/>
      <c r="F42" s="2"/>
    </row>
    <row r="43" spans="1:6" s="21" customFormat="1" ht="15" customHeight="1" thickBot="1">
      <c r="A43" s="660">
        <f t="shared" ref="A43:A46" si="2">+A42+1</f>
        <v>6</v>
      </c>
      <c r="B43" s="1002" t="s">
        <v>33</v>
      </c>
      <c r="C43" s="303">
        <f>'[3]EU CC2'!B43</f>
        <v>236</v>
      </c>
      <c r="D43" s="303">
        <f>'[3]EU CC2'!C43</f>
        <v>236</v>
      </c>
      <c r="E43" s="300" t="str">
        <f>'[4]EU CC2'!$D$43</f>
        <v>(f)</v>
      </c>
      <c r="F43" s="2"/>
    </row>
    <row r="44" spans="1:6" s="21" customFormat="1" ht="15" customHeight="1" thickBot="1">
      <c r="A44" s="660">
        <f t="shared" si="2"/>
        <v>7</v>
      </c>
      <c r="B44" s="825" t="s">
        <v>927</v>
      </c>
      <c r="C44" s="839">
        <f>'[3]EU CC2'!B45</f>
        <v>23</v>
      </c>
      <c r="D44" s="839">
        <f>'[3]EU CC2'!C45</f>
        <v>23</v>
      </c>
      <c r="E44" s="300"/>
      <c r="F44" s="2"/>
    </row>
    <row r="45" spans="1:6" s="21" customFormat="1" ht="15" customHeight="1" thickBot="1">
      <c r="A45" s="660">
        <f t="shared" si="2"/>
        <v>8</v>
      </c>
      <c r="B45" s="642" t="s">
        <v>928</v>
      </c>
      <c r="C45" s="305">
        <f>SUM(C42:C44)</f>
        <v>2244</v>
      </c>
      <c r="D45" s="305">
        <f>SUM(D42:D44)</f>
        <v>2112</v>
      </c>
      <c r="E45" s="306"/>
      <c r="F45" s="2"/>
    </row>
    <row r="46" spans="1:6" s="21" customFormat="1" ht="15" customHeight="1" thickBot="1">
      <c r="A46" s="660">
        <f t="shared" si="2"/>
        <v>9</v>
      </c>
      <c r="B46" s="642" t="s">
        <v>929</v>
      </c>
      <c r="C46" s="835">
        <f>C45+C36</f>
        <v>25707</v>
      </c>
      <c r="D46" s="835">
        <f>D45+D36</f>
        <v>24896</v>
      </c>
      <c r="E46" s="306"/>
      <c r="F46" s="2"/>
    </row>
    <row r="47" spans="1:6" s="21" customFormat="1" ht="18" customHeight="1" thickBot="1">
      <c r="A47" s="831" t="s">
        <v>1141</v>
      </c>
      <c r="B47" s="308"/>
      <c r="C47" s="307"/>
      <c r="D47" s="307"/>
      <c r="E47" s="309"/>
      <c r="F47" s="245"/>
    </row>
    <row r="48" spans="1:6" s="21" customFormat="1" ht="15" customHeight="1" thickBot="1">
      <c r="B48" s="12"/>
      <c r="C48" s="307"/>
      <c r="D48" s="307"/>
      <c r="E48" s="307"/>
      <c r="F48" s="2"/>
    </row>
    <row r="49" spans="1:6" s="21" customFormat="1" ht="15" customHeight="1" thickBot="1">
      <c r="A49" s="1088">
        <v>44926</v>
      </c>
      <c r="B49" s="1089"/>
      <c r="C49" s="660" t="s">
        <v>3</v>
      </c>
      <c r="D49" s="660" t="s">
        <v>4</v>
      </c>
      <c r="E49" s="660" t="s">
        <v>5</v>
      </c>
      <c r="F49" s="2"/>
    </row>
    <row r="50" spans="1:6" s="21" customFormat="1" ht="57.75" customHeight="1" thickBot="1">
      <c r="A50" s="1090"/>
      <c r="B50" s="1091"/>
      <c r="C50" s="297" t="s">
        <v>941</v>
      </c>
      <c r="D50" s="297" t="s">
        <v>942</v>
      </c>
      <c r="E50" s="297" t="s">
        <v>1140</v>
      </c>
      <c r="F50" s="2"/>
    </row>
    <row r="51" spans="1:6" s="21" customFormat="1" ht="15" customHeight="1" thickBot="1">
      <c r="A51" s="1092"/>
      <c r="B51" s="1093"/>
      <c r="C51" s="297" t="s">
        <v>36</v>
      </c>
      <c r="D51" s="297" t="s">
        <v>36</v>
      </c>
      <c r="E51" s="297"/>
      <c r="F51" s="2"/>
    </row>
    <row r="52" spans="1:6" s="21" customFormat="1" ht="15" customHeight="1" thickBot="1">
      <c r="A52" s="676"/>
      <c r="B52" s="642" t="s">
        <v>6</v>
      </c>
      <c r="C52" s="298"/>
      <c r="D52" s="298"/>
      <c r="E52" s="298"/>
      <c r="F52" s="2"/>
    </row>
    <row r="53" spans="1:6" s="21" customFormat="1" ht="15" customHeight="1" thickBot="1">
      <c r="A53" s="660">
        <v>1</v>
      </c>
      <c r="B53" s="674" t="s">
        <v>7</v>
      </c>
      <c r="C53" s="685">
        <v>9567</v>
      </c>
      <c r="D53" s="685">
        <v>9566.7150000000001</v>
      </c>
      <c r="E53" s="683"/>
      <c r="F53" s="2"/>
    </row>
    <row r="54" spans="1:6" s="21" customFormat="1" ht="15" customHeight="1" thickBot="1">
      <c r="A54" s="660">
        <f>+A53+1</f>
        <v>2</v>
      </c>
      <c r="B54" s="674" t="s">
        <v>8</v>
      </c>
      <c r="C54" s="685">
        <v>205</v>
      </c>
      <c r="D54" s="685">
        <v>191</v>
      </c>
      <c r="E54" s="683"/>
      <c r="F54" s="2"/>
    </row>
    <row r="55" spans="1:6" s="21" customFormat="1" ht="15" customHeight="1" thickBot="1">
      <c r="A55" s="660">
        <f t="shared" ref="A55:A68" si="3">+A54+1</f>
        <v>3</v>
      </c>
      <c r="B55" s="674" t="s">
        <v>9</v>
      </c>
      <c r="C55" s="685">
        <v>48</v>
      </c>
      <c r="D55" s="685">
        <v>48</v>
      </c>
      <c r="E55" s="683"/>
      <c r="F55" s="2"/>
    </row>
    <row r="56" spans="1:6" s="21" customFormat="1" ht="15" customHeight="1" thickBot="1">
      <c r="A56" s="660">
        <f t="shared" si="3"/>
        <v>4</v>
      </c>
      <c r="B56" s="674" t="s">
        <v>1173</v>
      </c>
      <c r="C56" s="685">
        <v>190</v>
      </c>
      <c r="D56" s="685">
        <v>18.934000000000001</v>
      </c>
      <c r="E56" s="683"/>
      <c r="F56" s="2"/>
    </row>
    <row r="57" spans="1:6" s="21" customFormat="1" ht="15" customHeight="1" thickBot="1">
      <c r="A57" s="660">
        <f t="shared" si="3"/>
        <v>5</v>
      </c>
      <c r="B57" s="674" t="s">
        <v>1134</v>
      </c>
      <c r="C57" s="685">
        <v>468</v>
      </c>
      <c r="D57" s="685">
        <v>460.01299999999998</v>
      </c>
      <c r="E57" s="300" t="s">
        <v>290</v>
      </c>
      <c r="F57" s="2"/>
    </row>
    <row r="58" spans="1:6" s="21" customFormat="1" ht="15" customHeight="1" thickBot="1">
      <c r="A58" s="660">
        <f t="shared" si="3"/>
        <v>6</v>
      </c>
      <c r="B58" s="674" t="s">
        <v>1135</v>
      </c>
      <c r="C58" s="685">
        <v>2046</v>
      </c>
      <c r="D58" s="685">
        <v>2046.1189999999999</v>
      </c>
      <c r="E58" s="683"/>
      <c r="F58" s="2"/>
    </row>
    <row r="59" spans="1:6" s="21" customFormat="1" ht="15" customHeight="1" thickBot="1">
      <c r="A59" s="660">
        <f t="shared" si="3"/>
        <v>7</v>
      </c>
      <c r="B59" s="674" t="s">
        <v>10</v>
      </c>
      <c r="C59" s="685">
        <v>9953</v>
      </c>
      <c r="D59" s="685">
        <v>9953</v>
      </c>
      <c r="E59" s="683"/>
      <c r="F59" s="2"/>
    </row>
    <row r="60" spans="1:6" s="21" customFormat="1" ht="27" customHeight="1" thickBot="1">
      <c r="A60" s="660">
        <f t="shared" si="3"/>
        <v>8</v>
      </c>
      <c r="B60" s="674" t="s">
        <v>34</v>
      </c>
      <c r="C60" s="685">
        <v>542</v>
      </c>
      <c r="D60" s="686" t="s">
        <v>2</v>
      </c>
      <c r="E60" s="683"/>
      <c r="F60" s="2"/>
    </row>
    <row r="61" spans="1:6" s="21" customFormat="1" ht="15" customHeight="1" thickBot="1">
      <c r="A61" s="660">
        <f t="shared" si="3"/>
        <v>9</v>
      </c>
      <c r="B61" s="674" t="s">
        <v>11</v>
      </c>
      <c r="C61" s="685">
        <v>609</v>
      </c>
      <c r="D61" s="685">
        <v>558.77399999999989</v>
      </c>
      <c r="E61" s="683"/>
      <c r="F61" s="2"/>
    </row>
    <row r="62" spans="1:6" s="21" customFormat="1" ht="15" customHeight="1" thickBot="1">
      <c r="A62" s="660">
        <f t="shared" si="3"/>
        <v>10</v>
      </c>
      <c r="B62" s="674" t="s">
        <v>12</v>
      </c>
      <c r="C62" s="685">
        <v>1041</v>
      </c>
      <c r="D62" s="685">
        <v>1039.2260000000001</v>
      </c>
      <c r="E62" s="683"/>
      <c r="F62" s="2"/>
    </row>
    <row r="63" spans="1:6" s="21" customFormat="1" ht="15" customHeight="1" thickBot="1">
      <c r="A63" s="660">
        <f t="shared" si="3"/>
        <v>11</v>
      </c>
      <c r="B63" s="674" t="s">
        <v>16</v>
      </c>
      <c r="C63" s="685">
        <v>228</v>
      </c>
      <c r="D63" s="685">
        <v>228</v>
      </c>
      <c r="E63" s="683"/>
      <c r="F63" s="2"/>
    </row>
    <row r="64" spans="1:6" s="21" customFormat="1" ht="15" customHeight="1" thickBot="1">
      <c r="A64" s="660">
        <f t="shared" si="3"/>
        <v>12</v>
      </c>
      <c r="B64" s="674" t="s">
        <v>13</v>
      </c>
      <c r="C64" s="685">
        <v>85</v>
      </c>
      <c r="D64" s="685">
        <v>75</v>
      </c>
      <c r="E64" s="683"/>
      <c r="F64" s="2"/>
    </row>
    <row r="65" spans="1:6" s="21" customFormat="1" ht="15" customHeight="1" thickBot="1">
      <c r="A65" s="660">
        <f t="shared" si="3"/>
        <v>13</v>
      </c>
      <c r="B65" s="674" t="s">
        <v>14</v>
      </c>
      <c r="C65" s="685">
        <v>254</v>
      </c>
      <c r="D65" s="685">
        <v>223</v>
      </c>
      <c r="E65" s="683"/>
      <c r="F65" s="2"/>
    </row>
    <row r="66" spans="1:6" s="21" customFormat="1" ht="15" customHeight="1" thickBot="1">
      <c r="A66" s="660">
        <f t="shared" si="3"/>
        <v>14</v>
      </c>
      <c r="B66" s="674" t="s">
        <v>15</v>
      </c>
      <c r="C66" s="685">
        <v>53</v>
      </c>
      <c r="D66" s="685">
        <v>43</v>
      </c>
      <c r="E66" s="683" t="s">
        <v>480</v>
      </c>
      <c r="F66" s="2"/>
    </row>
    <row r="67" spans="1:6" s="21" customFormat="1" ht="15" customHeight="1" thickBot="1">
      <c r="A67" s="660">
        <f t="shared" si="3"/>
        <v>15</v>
      </c>
      <c r="B67" s="674" t="s">
        <v>17</v>
      </c>
      <c r="C67" s="682" t="s">
        <v>2</v>
      </c>
      <c r="D67" s="684">
        <v>35</v>
      </c>
      <c r="E67" s="300" t="s">
        <v>328</v>
      </c>
      <c r="F67" s="2"/>
    </row>
    <row r="68" spans="1:6" s="21" customFormat="1" ht="15" customHeight="1" thickBot="1">
      <c r="A68" s="660">
        <f t="shared" si="3"/>
        <v>16</v>
      </c>
      <c r="B68" s="642" t="s">
        <v>18</v>
      </c>
      <c r="C68" s="834">
        <f>SUM(C53:C67)</f>
        <v>25289</v>
      </c>
      <c r="D68" s="834">
        <v>24485.781000000003</v>
      </c>
      <c r="E68" s="683"/>
      <c r="F68" s="2"/>
    </row>
    <row r="69" spans="1:6" s="21" customFormat="1" ht="15" customHeight="1" thickBot="1">
      <c r="A69" s="660"/>
      <c r="B69" s="642" t="s">
        <v>19</v>
      </c>
      <c r="C69" s="642"/>
      <c r="D69" s="642"/>
      <c r="E69" s="683"/>
      <c r="F69" s="2"/>
    </row>
    <row r="70" spans="1:6" s="21" customFormat="1" ht="15" customHeight="1" thickBot="1">
      <c r="A70" s="660">
        <v>1</v>
      </c>
      <c r="B70" s="674" t="s">
        <v>20</v>
      </c>
      <c r="C70" s="685">
        <v>508</v>
      </c>
      <c r="D70" s="685">
        <v>508</v>
      </c>
      <c r="E70" s="683"/>
      <c r="F70" s="2"/>
    </row>
    <row r="71" spans="1:6" s="21" customFormat="1" ht="15" customHeight="1" thickBot="1">
      <c r="A71" s="660">
        <f>+A70+1</f>
        <v>2</v>
      </c>
      <c r="B71" s="674" t="s">
        <v>21</v>
      </c>
      <c r="C71" s="685">
        <v>1977</v>
      </c>
      <c r="D71" s="685">
        <v>1977</v>
      </c>
      <c r="E71" s="683"/>
      <c r="F71" s="2"/>
    </row>
    <row r="72" spans="1:6" s="21" customFormat="1" ht="15" customHeight="1" thickBot="1">
      <c r="A72" s="660">
        <f t="shared" ref="A72:A80" si="4">+A71+1</f>
        <v>3</v>
      </c>
      <c r="B72" s="674" t="s">
        <v>22</v>
      </c>
      <c r="C72" s="685">
        <v>16</v>
      </c>
      <c r="D72" s="685">
        <v>16</v>
      </c>
      <c r="E72" s="683"/>
      <c r="F72" s="2"/>
    </row>
    <row r="73" spans="1:6" s="21" customFormat="1" ht="15" customHeight="1" thickBot="1">
      <c r="A73" s="660">
        <f t="shared" si="4"/>
        <v>4</v>
      </c>
      <c r="B73" s="674" t="s">
        <v>23</v>
      </c>
      <c r="C73" s="685">
        <v>18998</v>
      </c>
      <c r="D73" s="685">
        <v>19041</v>
      </c>
      <c r="E73" s="683"/>
      <c r="F73" s="2"/>
    </row>
    <row r="74" spans="1:6" s="21" customFormat="1" ht="15" customHeight="1" thickBot="1">
      <c r="A74" s="660">
        <f t="shared" si="4"/>
        <v>5</v>
      </c>
      <c r="B74" s="674" t="s">
        <v>24</v>
      </c>
      <c r="C74" s="685">
        <v>600</v>
      </c>
      <c r="D74" s="686" t="s">
        <v>2</v>
      </c>
      <c r="E74" s="683"/>
      <c r="F74" s="2"/>
    </row>
    <row r="75" spans="1:6" s="21" customFormat="1" ht="25.5" customHeight="1" thickBot="1">
      <c r="A75" s="660">
        <f t="shared" si="4"/>
        <v>6</v>
      </c>
      <c r="B75" s="674" t="s">
        <v>274</v>
      </c>
      <c r="C75" s="685">
        <v>379</v>
      </c>
      <c r="D75" s="685">
        <v>309</v>
      </c>
      <c r="E75" s="683"/>
      <c r="F75" s="2"/>
    </row>
    <row r="76" spans="1:6" s="21" customFormat="1" ht="19.5" customHeight="1" thickBot="1">
      <c r="A76" s="660">
        <f t="shared" si="4"/>
        <v>7</v>
      </c>
      <c r="B76" s="674" t="s">
        <v>25</v>
      </c>
      <c r="C76" s="685">
        <v>128</v>
      </c>
      <c r="D76" s="685">
        <v>128</v>
      </c>
      <c r="E76" s="683"/>
      <c r="F76" s="2"/>
    </row>
    <row r="77" spans="1:6" s="21" customFormat="1" ht="18.75" customHeight="1" thickBot="1">
      <c r="A77" s="660">
        <f t="shared" si="4"/>
        <v>8</v>
      </c>
      <c r="B77" s="674" t="s">
        <v>1136</v>
      </c>
      <c r="C77" s="685">
        <v>298</v>
      </c>
      <c r="D77" s="685">
        <v>298</v>
      </c>
      <c r="E77" s="683"/>
      <c r="F77" s="2"/>
    </row>
    <row r="78" spans="1:6" s="21" customFormat="1" ht="15" customHeight="1" thickBot="1">
      <c r="A78" s="660">
        <f t="shared" si="4"/>
        <v>9</v>
      </c>
      <c r="B78" s="674" t="s">
        <v>1137</v>
      </c>
      <c r="C78" s="685">
        <v>302</v>
      </c>
      <c r="D78" s="685">
        <v>302</v>
      </c>
      <c r="E78" s="660" t="s">
        <v>484</v>
      </c>
      <c r="F78" s="2"/>
    </row>
    <row r="79" spans="1:6" s="21" customFormat="1" ht="15" customHeight="1" thickBot="1">
      <c r="A79" s="660">
        <f t="shared" si="4"/>
        <v>10</v>
      </c>
      <c r="B79" s="674" t="s">
        <v>26</v>
      </c>
      <c r="C79" s="687">
        <v>34</v>
      </c>
      <c r="D79" s="687">
        <v>24</v>
      </c>
      <c r="E79" s="683"/>
      <c r="F79" s="2"/>
    </row>
    <row r="80" spans="1:6" s="21" customFormat="1" ht="15" customHeight="1" thickBot="1">
      <c r="A80" s="660">
        <f t="shared" si="4"/>
        <v>11</v>
      </c>
      <c r="B80" s="642" t="s">
        <v>27</v>
      </c>
      <c r="C80" s="980">
        <f>SUM(C70:C79)</f>
        <v>23240</v>
      </c>
      <c r="D80" s="980">
        <v>22603</v>
      </c>
      <c r="E80" s="683"/>
      <c r="F80" s="2"/>
    </row>
    <row r="81" spans="1:6" s="21" customFormat="1" ht="15" customHeight="1" thickBot="1">
      <c r="A81" s="660"/>
      <c r="B81" s="642" t="s">
        <v>28</v>
      </c>
      <c r="C81" s="688"/>
      <c r="D81" s="688"/>
      <c r="E81" s="642"/>
      <c r="F81" s="2"/>
    </row>
    <row r="82" spans="1:6" s="21" customFormat="1" ht="15" customHeight="1" thickBot="1">
      <c r="A82" s="660">
        <v>1</v>
      </c>
      <c r="B82" s="674" t="s">
        <v>29</v>
      </c>
      <c r="C82" s="685">
        <v>45</v>
      </c>
      <c r="D82" s="685">
        <v>45</v>
      </c>
      <c r="E82" s="660" t="s">
        <v>472</v>
      </c>
      <c r="F82" s="2"/>
    </row>
    <row r="83" spans="1:6" s="21" customFormat="1" ht="15" customHeight="1" thickBot="1">
      <c r="A83" s="660">
        <f>+A82+1</f>
        <v>2</v>
      </c>
      <c r="B83" s="674" t="s">
        <v>30</v>
      </c>
      <c r="C83" s="685">
        <v>594</v>
      </c>
      <c r="D83" s="685">
        <v>594</v>
      </c>
      <c r="E83" s="689" t="s">
        <v>474</v>
      </c>
      <c r="F83" s="2"/>
    </row>
    <row r="84" spans="1:6" s="21" customFormat="1" ht="15" customHeight="1" thickBot="1">
      <c r="A84" s="660">
        <f t="shared" ref="A84:A90" si="5">+A83+1</f>
        <v>3</v>
      </c>
      <c r="B84" s="674" t="s">
        <v>31</v>
      </c>
      <c r="C84" s="685">
        <v>77</v>
      </c>
      <c r="D84" s="685">
        <v>81</v>
      </c>
      <c r="E84" s="689" t="s">
        <v>478</v>
      </c>
      <c r="F84" s="2"/>
    </row>
    <row r="85" spans="1:6" s="21" customFormat="1" ht="15" customHeight="1" thickBot="1">
      <c r="A85" s="660">
        <f t="shared" si="5"/>
        <v>4</v>
      </c>
      <c r="B85" s="674" t="s">
        <v>32</v>
      </c>
      <c r="C85" s="684">
        <v>1091</v>
      </c>
      <c r="D85" s="684">
        <v>921</v>
      </c>
      <c r="E85" s="689" t="s">
        <v>476</v>
      </c>
      <c r="F85" s="2"/>
    </row>
    <row r="86" spans="1:6" s="21" customFormat="1" ht="15" customHeight="1" thickBot="1">
      <c r="A86" s="660">
        <f t="shared" si="5"/>
        <v>5</v>
      </c>
      <c r="B86" s="642" t="s">
        <v>926</v>
      </c>
      <c r="C86" s="690">
        <f>SUM(C82:C85)</f>
        <v>1807</v>
      </c>
      <c r="D86" s="690">
        <v>1641</v>
      </c>
      <c r="E86" s="689"/>
      <c r="F86" s="2"/>
    </row>
    <row r="87" spans="1:6" s="21" customFormat="1" ht="15" customHeight="1" thickBot="1">
      <c r="A87" s="660">
        <f t="shared" si="5"/>
        <v>6</v>
      </c>
      <c r="B87" s="1002" t="s">
        <v>33</v>
      </c>
      <c r="C87" s="690">
        <v>220</v>
      </c>
      <c r="D87" s="690">
        <v>220</v>
      </c>
      <c r="E87" s="689" t="s">
        <v>482</v>
      </c>
      <c r="F87" s="2"/>
    </row>
    <row r="88" spans="1:6" s="21" customFormat="1" ht="15" customHeight="1" thickBot="1">
      <c r="A88" s="660">
        <f t="shared" si="5"/>
        <v>7</v>
      </c>
      <c r="B88" s="825" t="s">
        <v>927</v>
      </c>
      <c r="C88" s="841">
        <v>22.434000000000001</v>
      </c>
      <c r="D88" s="841">
        <v>22.434000000000001</v>
      </c>
      <c r="E88" s="683"/>
      <c r="F88" s="2"/>
    </row>
    <row r="89" spans="1:6" s="21" customFormat="1" ht="15" customHeight="1" thickBot="1">
      <c r="A89" s="660">
        <f t="shared" si="5"/>
        <v>8</v>
      </c>
      <c r="B89" s="642" t="s">
        <v>928</v>
      </c>
      <c r="C89" s="840">
        <f>SUM(C86:C88)</f>
        <v>2049.4340000000002</v>
      </c>
      <c r="D89" s="840">
        <v>1883.434</v>
      </c>
      <c r="E89" s="683"/>
      <c r="F89" s="2"/>
    </row>
    <row r="90" spans="1:6" s="21" customFormat="1" ht="15" customHeight="1" thickBot="1">
      <c r="A90" s="660">
        <f t="shared" si="5"/>
        <v>9</v>
      </c>
      <c r="B90" s="642" t="s">
        <v>929</v>
      </c>
      <c r="C90" s="834">
        <f>+C80+C89</f>
        <v>25289.434000000001</v>
      </c>
      <c r="D90" s="834">
        <v>24486.434000000001</v>
      </c>
      <c r="E90" s="691"/>
      <c r="F90" s="2"/>
    </row>
    <row r="91" spans="1:6" s="21" customFormat="1" ht="18" customHeight="1" thickBot="1">
      <c r="A91" s="831" t="s">
        <v>1142</v>
      </c>
      <c r="B91" s="308"/>
      <c r="C91" s="307"/>
      <c r="D91" s="307"/>
      <c r="E91" s="309"/>
      <c r="F91" s="245"/>
    </row>
    <row r="92" spans="1:6" s="1032" customFormat="1" ht="47.25" customHeight="1">
      <c r="A92" s="1095" t="s">
        <v>1502</v>
      </c>
      <c r="B92" s="1095"/>
      <c r="C92" s="1095"/>
      <c r="D92" s="1095"/>
      <c r="E92" s="1096"/>
      <c r="F92" s="1042"/>
    </row>
    <row r="93" spans="1:6" s="21" customFormat="1" ht="11.25" customHeight="1">
      <c r="A93" s="832"/>
      <c r="B93" s="12"/>
      <c r="C93" s="307"/>
      <c r="D93" s="307"/>
      <c r="E93" s="307"/>
      <c r="F93" s="245"/>
    </row>
    <row r="94" spans="1:6" ht="23.25" customHeight="1">
      <c r="C94" s="11"/>
      <c r="D94" s="11"/>
      <c r="E94" s="11"/>
    </row>
  </sheetData>
  <sheetProtection algorithmName="SHA-512" hashValue="zoh8xKh6BL6QAvs9CPE/oRu1cEWFMRE/EHp7n7GGJjxbQmc2pHSAEAqNi+tqm07YrDgq7j1u6tCDRqne7eoekA==" saltValue="QhGTX28YzE5NRehdttiRPQ==" spinCount="100000" sheet="1" objects="1" scenarios="1" selectLockedCells="1"/>
  <customSheetViews>
    <customSheetView guid="{37226721-D1D5-4398-9EDA-67E59F139E5C}">
      <selection activeCell="G9" sqref="G9"/>
      <pageMargins left="0.7" right="0.7" top="0.75" bottom="0.75" header="0.3" footer="0.3"/>
    </customSheetView>
    <customSheetView guid="{903BF3C7-8C98-4810-9C20-2AC37A2650A6}">
      <selection activeCell="E28" sqref="E28"/>
      <pageMargins left="0.7" right="0.7" top="0.75" bottom="0.75" header="0.3" footer="0.3"/>
    </customSheetView>
  </customSheetViews>
  <mergeCells count="4">
    <mergeCell ref="A5:B7"/>
    <mergeCell ref="A49:B51"/>
    <mergeCell ref="A3:E3"/>
    <mergeCell ref="A92:E92"/>
  </mergeCells>
  <pageMargins left="0.70866141732283472" right="0.70866141732283472" top="0.74803149606299213" bottom="0.74803149606299213" header="0.31496062992125984" footer="0.31496062992125984"/>
  <pageSetup paperSize="9" scale="71" orientation="portrait" r:id="rId1"/>
  <rowBreaks count="1" manualBreakCount="1">
    <brk id="4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9"/>
  <dimension ref="A1:F129"/>
  <sheetViews>
    <sheetView topLeftCell="A116" workbookViewId="0">
      <selection activeCell="A129" sqref="A129:F129"/>
    </sheetView>
  </sheetViews>
  <sheetFormatPr defaultColWidth="0" defaultRowHeight="15" zeroHeight="1"/>
  <cols>
    <col min="1" max="1" width="9" style="245" customWidth="1"/>
    <col min="2" max="2" width="57.7109375" style="245" customWidth="1"/>
    <col min="3" max="4" width="20.42578125" style="245" customWidth="1"/>
    <col min="5" max="5" width="20.85546875" style="296" customWidth="1"/>
    <col min="6" max="6" width="3.42578125" style="2" customWidth="1"/>
    <col min="7" max="16384" width="3.42578125" style="21" hidden="1"/>
  </cols>
  <sheetData>
    <row r="1" spans="1:6">
      <c r="A1" s="19" t="s">
        <v>915</v>
      </c>
      <c r="B1" s="19"/>
      <c r="C1" s="241"/>
      <c r="D1" s="241"/>
      <c r="E1" s="31" t="s">
        <v>899</v>
      </c>
      <c r="F1" s="256"/>
    </row>
    <row r="2" spans="1:6">
      <c r="A2" s="2"/>
      <c r="B2" s="2"/>
      <c r="C2" s="99"/>
      <c r="D2" s="99"/>
      <c r="E2" s="179"/>
      <c r="F2" s="21"/>
    </row>
    <row r="3" spans="1:6" ht="15.75">
      <c r="A3" s="73" t="s">
        <v>1160</v>
      </c>
      <c r="B3" s="74"/>
      <c r="C3" s="257"/>
      <c r="D3" s="257"/>
      <c r="E3" s="258"/>
      <c r="F3" s="243"/>
    </row>
    <row r="4" spans="1:6" ht="15.75" thickBot="1">
      <c r="A4" s="2"/>
      <c r="B4" s="2"/>
      <c r="C4" s="99"/>
      <c r="D4" s="99"/>
      <c r="E4" s="179"/>
      <c r="F4" s="21"/>
    </row>
    <row r="5" spans="1:6" ht="15.75" thickBot="1">
      <c r="A5" s="1102"/>
      <c r="B5" s="1103"/>
      <c r="C5" s="704" t="s">
        <v>1030</v>
      </c>
      <c r="D5" s="702" t="s">
        <v>1031</v>
      </c>
      <c r="E5" s="702" t="s">
        <v>1032</v>
      </c>
      <c r="F5" s="21"/>
    </row>
    <row r="6" spans="1:6" ht="102.75" customHeight="1" thickBot="1">
      <c r="A6" s="1104"/>
      <c r="B6" s="1105"/>
      <c r="C6" s="1034" t="s">
        <v>1429</v>
      </c>
      <c r="D6" s="1033" t="s">
        <v>1516</v>
      </c>
      <c r="E6" s="1098" t="s">
        <v>1138</v>
      </c>
    </row>
    <row r="7" spans="1:6" ht="23.25" customHeight="1" thickBot="1">
      <c r="A7" s="1106"/>
      <c r="B7" s="1107"/>
      <c r="C7" s="700" t="s">
        <v>36</v>
      </c>
      <c r="D7" s="259" t="s">
        <v>36</v>
      </c>
      <c r="E7" s="1099"/>
    </row>
    <row r="8" spans="1:6" ht="25.5" customHeight="1" thickBot="1">
      <c r="A8" s="1100" t="s">
        <v>288</v>
      </c>
      <c r="B8" s="1101"/>
      <c r="C8" s="260"/>
      <c r="D8" s="260"/>
      <c r="E8" s="260"/>
    </row>
    <row r="9" spans="1:6" ht="15.75" thickBot="1">
      <c r="A9" s="261">
        <v>1</v>
      </c>
      <c r="B9" s="262" t="s">
        <v>289</v>
      </c>
      <c r="C9" s="263">
        <f>'[1]EU CC1'!C9</f>
        <v>639</v>
      </c>
      <c r="D9" s="696">
        <f>'[1]EU CC1'!D9</f>
        <v>638.97799999999995</v>
      </c>
      <c r="E9" s="264" t="s">
        <v>932</v>
      </c>
    </row>
    <row r="10" spans="1:6" ht="15.75" thickBot="1">
      <c r="A10" s="261">
        <v>2</v>
      </c>
      <c r="B10" s="262" t="s">
        <v>291</v>
      </c>
      <c r="C10" s="263">
        <f>'[1]EU CC1'!C10</f>
        <v>876</v>
      </c>
      <c r="D10" s="696">
        <f>'[1]EU CC1'!D10</f>
        <v>866.5</v>
      </c>
      <c r="E10" s="264" t="s">
        <v>1423</v>
      </c>
    </row>
    <row r="11" spans="1:6" ht="23.25" thickBot="1">
      <c r="A11" s="261">
        <v>3</v>
      </c>
      <c r="B11" s="262" t="s">
        <v>292</v>
      </c>
      <c r="C11" s="263">
        <f>'[1]EU CC1'!C11</f>
        <v>53</v>
      </c>
      <c r="D11" s="695">
        <f>'[1]EU CC1'!D11</f>
        <v>50.346843762654125</v>
      </c>
      <c r="E11" s="264" t="s">
        <v>1424</v>
      </c>
    </row>
    <row r="12" spans="1:6" ht="15.75" thickBot="1">
      <c r="A12" s="261" t="s">
        <v>293</v>
      </c>
      <c r="B12" s="262" t="s">
        <v>294</v>
      </c>
      <c r="C12" s="695">
        <f>'[1]EU CC1'!C12</f>
        <v>0</v>
      </c>
      <c r="D12" s="695">
        <f>'[1]EU CC1'!D12</f>
        <v>0</v>
      </c>
      <c r="E12" s="264"/>
    </row>
    <row r="13" spans="1:6" ht="34.5" thickBot="1">
      <c r="A13" s="261">
        <v>4</v>
      </c>
      <c r="B13" s="262" t="s">
        <v>295</v>
      </c>
      <c r="C13" s="695">
        <f>'[1]EU CC1'!C13</f>
        <v>0</v>
      </c>
      <c r="D13" s="695">
        <f>'[1]EU CC1'!D13</f>
        <v>0</v>
      </c>
      <c r="E13" s="264"/>
    </row>
    <row r="14" spans="1:6" ht="18" customHeight="1" thickBot="1">
      <c r="A14" s="261">
        <v>5</v>
      </c>
      <c r="B14" s="262" t="s">
        <v>49</v>
      </c>
      <c r="C14" s="695">
        <f>'[1]EU CC1'!C14</f>
        <v>0</v>
      </c>
      <c r="D14" s="695">
        <f>'[1]EU CC1'!D14</f>
        <v>0</v>
      </c>
      <c r="E14" s="264"/>
    </row>
    <row r="15" spans="1:6" ht="25.5" customHeight="1" thickBot="1">
      <c r="A15" s="261" t="s">
        <v>296</v>
      </c>
      <c r="B15" s="262" t="s">
        <v>297</v>
      </c>
      <c r="C15" s="842">
        <f>'[1]EU CC1'!C15</f>
        <v>152</v>
      </c>
      <c r="D15" s="693">
        <f>'[1]EU CC1'!D15</f>
        <v>32.943003349999998</v>
      </c>
      <c r="E15" s="264" t="s">
        <v>1423</v>
      </c>
    </row>
    <row r="16" spans="1:6" ht="27" customHeight="1" thickBot="1">
      <c r="A16" s="267">
        <v>6</v>
      </c>
      <c r="B16" s="268" t="s">
        <v>50</v>
      </c>
      <c r="C16" s="826">
        <f>'[1]EU CC1'!C16</f>
        <v>1720</v>
      </c>
      <c r="D16" s="269">
        <f>'[1]EU CC1'!D16</f>
        <v>1588.7678471126542</v>
      </c>
      <c r="E16" s="270"/>
      <c r="F16" s="245"/>
    </row>
    <row r="17" spans="1:6" ht="20.25" customHeight="1" thickBot="1">
      <c r="A17" s="1100" t="s">
        <v>298</v>
      </c>
      <c r="B17" s="1101"/>
      <c r="C17" s="260"/>
      <c r="D17" s="260"/>
      <c r="E17" s="260"/>
      <c r="F17" s="245"/>
    </row>
    <row r="18" spans="1:6" ht="18" customHeight="1" thickBot="1">
      <c r="A18" s="261">
        <v>7</v>
      </c>
      <c r="B18" s="271" t="s">
        <v>1174</v>
      </c>
      <c r="C18" s="699">
        <f>'[1]EU CC1'!C18</f>
        <v>-102</v>
      </c>
      <c r="D18" s="699">
        <f>'[1]EU CC1'!D18</f>
        <v>-108.28583124251774</v>
      </c>
      <c r="E18" s="264"/>
      <c r="F18" s="245"/>
    </row>
    <row r="19" spans="1:6" ht="23.25" thickBot="1">
      <c r="A19" s="261">
        <v>8</v>
      </c>
      <c r="B19" s="271" t="s">
        <v>299</v>
      </c>
      <c r="C19" s="699">
        <f>'[1]EU CC1'!C19</f>
        <v>-27</v>
      </c>
      <c r="D19" s="699">
        <f>'[1]EU CC1'!D19</f>
        <v>-30.42072957441605</v>
      </c>
      <c r="E19" s="264" t="s">
        <v>1425</v>
      </c>
      <c r="F19" s="245"/>
    </row>
    <row r="20" spans="1:6" ht="45.75" thickBot="1">
      <c r="A20" s="261">
        <v>10</v>
      </c>
      <c r="B20" s="271" t="s">
        <v>300</v>
      </c>
      <c r="C20" s="692">
        <f>'[1]EU CC1'!C20</f>
        <v>0</v>
      </c>
      <c r="D20" s="692">
        <f>'[1]EU CC1'!D20</f>
        <v>0</v>
      </c>
      <c r="E20" s="264"/>
      <c r="F20" s="245"/>
    </row>
    <row r="21" spans="1:6" ht="34.5" thickBot="1">
      <c r="A21" s="261">
        <v>11</v>
      </c>
      <c r="B21" s="271" t="s">
        <v>301</v>
      </c>
      <c r="C21" s="692">
        <f>'[1]EU CC1'!C21</f>
        <v>0</v>
      </c>
      <c r="D21" s="692">
        <f>'[1]EU CC1'!D21</f>
        <v>0</v>
      </c>
      <c r="E21" s="264"/>
      <c r="F21" s="245"/>
    </row>
    <row r="22" spans="1:6" ht="23.25" thickBot="1">
      <c r="A22" s="261">
        <v>12</v>
      </c>
      <c r="B22" s="271" t="s">
        <v>302</v>
      </c>
      <c r="C22" s="692">
        <f>'[1]EU CC1'!C22</f>
        <v>0</v>
      </c>
      <c r="D22" s="692">
        <f>'[1]EU CC1'!D22</f>
        <v>0</v>
      </c>
      <c r="E22" s="264"/>
      <c r="F22" s="245"/>
    </row>
    <row r="23" spans="1:6" ht="24.75" customHeight="1" thickBot="1">
      <c r="A23" s="261">
        <v>13</v>
      </c>
      <c r="B23" s="271" t="s">
        <v>303</v>
      </c>
      <c r="C23" s="692">
        <f>'[1]EU CC1'!C23</f>
        <v>0</v>
      </c>
      <c r="D23" s="692">
        <f>'[1]EU CC1'!D23</f>
        <v>0</v>
      </c>
      <c r="E23" s="264"/>
      <c r="F23" s="245"/>
    </row>
    <row r="24" spans="1:6" ht="27" customHeight="1" thickBot="1">
      <c r="A24" s="261">
        <v>14</v>
      </c>
      <c r="B24" s="271" t="s">
        <v>304</v>
      </c>
      <c r="C24" s="692">
        <f>'[1]EU CC1'!C24</f>
        <v>0</v>
      </c>
      <c r="D24" s="692">
        <f>'[1]EU CC1'!D24</f>
        <v>0</v>
      </c>
      <c r="E24" s="264"/>
      <c r="F24" s="245"/>
    </row>
    <row r="25" spans="1:6" ht="18" customHeight="1" thickBot="1">
      <c r="A25" s="261">
        <v>15</v>
      </c>
      <c r="B25" s="271" t="s">
        <v>305</v>
      </c>
      <c r="C25" s="692">
        <f>'[1]EU CC1'!C25</f>
        <v>0</v>
      </c>
      <c r="D25" s="692">
        <f>'[1]EU CC1'!D25</f>
        <v>0</v>
      </c>
      <c r="E25" s="264"/>
      <c r="F25" s="245"/>
    </row>
    <row r="26" spans="1:6" ht="25.5" customHeight="1" thickBot="1">
      <c r="A26" s="261">
        <v>16</v>
      </c>
      <c r="B26" s="271" t="s">
        <v>306</v>
      </c>
      <c r="C26" s="692">
        <f>'[1]EU CC1'!C26</f>
        <v>0</v>
      </c>
      <c r="D26" s="692">
        <f>'[1]EU CC1'!D26</f>
        <v>0</v>
      </c>
      <c r="E26" s="264"/>
      <c r="F26" s="245"/>
    </row>
    <row r="27" spans="1:6" ht="57" thickBot="1">
      <c r="A27" s="261">
        <v>17</v>
      </c>
      <c r="B27" s="271" t="s">
        <v>307</v>
      </c>
      <c r="C27" s="692">
        <f>'[1]EU CC1'!C27</f>
        <v>0</v>
      </c>
      <c r="D27" s="692">
        <f>'[1]EU CC1'!D27</f>
        <v>0</v>
      </c>
      <c r="E27" s="264"/>
      <c r="F27" s="245"/>
    </row>
    <row r="28" spans="1:6" ht="57" thickBot="1">
      <c r="A28" s="261">
        <v>18</v>
      </c>
      <c r="B28" s="271" t="s">
        <v>308</v>
      </c>
      <c r="C28" s="692">
        <f>'[1]EU CC1'!C28</f>
        <v>0</v>
      </c>
      <c r="D28" s="692">
        <f>'[1]EU CC1'!D28</f>
        <v>0</v>
      </c>
      <c r="E28" s="264"/>
      <c r="F28" s="245"/>
    </row>
    <row r="29" spans="1:6" ht="57" thickBot="1">
      <c r="A29" s="261">
        <v>19</v>
      </c>
      <c r="B29" s="271" t="s">
        <v>309</v>
      </c>
      <c r="C29" s="692">
        <f>'[1]EU CC1'!C29</f>
        <v>0</v>
      </c>
      <c r="D29" s="692">
        <f>'[1]EU CC1'!D29</f>
        <v>0</v>
      </c>
      <c r="E29" s="264"/>
      <c r="F29" s="245"/>
    </row>
    <row r="30" spans="1:6" ht="34.5" thickBot="1">
      <c r="A30" s="261" t="s">
        <v>310</v>
      </c>
      <c r="B30" s="271" t="s">
        <v>311</v>
      </c>
      <c r="C30" s="692">
        <f>'[1]EU CC1'!C30</f>
        <v>0</v>
      </c>
      <c r="D30" s="692">
        <f>'[1]EU CC1'!D30</f>
        <v>0</v>
      </c>
      <c r="E30" s="264"/>
      <c r="F30" s="245"/>
    </row>
    <row r="31" spans="1:6" ht="23.25" thickBot="1">
      <c r="A31" s="261" t="s">
        <v>312</v>
      </c>
      <c r="B31" s="271" t="s">
        <v>313</v>
      </c>
      <c r="C31" s="692">
        <f>'[1]EU CC1'!C31</f>
        <v>0</v>
      </c>
      <c r="D31" s="692">
        <f>'[1]EU CC1'!D31</f>
        <v>0</v>
      </c>
      <c r="E31" s="264"/>
      <c r="F31" s="245"/>
    </row>
    <row r="32" spans="1:6" ht="15.75" thickBot="1">
      <c r="A32" s="261" t="s">
        <v>314</v>
      </c>
      <c r="B32" s="272" t="s">
        <v>315</v>
      </c>
      <c r="C32" s="692">
        <f>'[1]EU CC1'!C32</f>
        <v>0</v>
      </c>
      <c r="D32" s="692">
        <f>'[1]EU CC1'!D32</f>
        <v>0</v>
      </c>
      <c r="E32" s="264"/>
      <c r="F32" s="245"/>
    </row>
    <row r="33" spans="1:6" ht="15.75" thickBot="1">
      <c r="A33" s="261" t="s">
        <v>316</v>
      </c>
      <c r="B33" s="271" t="s">
        <v>317</v>
      </c>
      <c r="C33" s="692">
        <f>'[1]EU CC1'!C33</f>
        <v>0</v>
      </c>
      <c r="D33" s="692">
        <f>'[1]EU CC1'!D33</f>
        <v>0</v>
      </c>
      <c r="E33" s="264"/>
      <c r="F33" s="245"/>
    </row>
    <row r="34" spans="1:6" ht="45.75" thickBot="1">
      <c r="A34" s="261">
        <v>21</v>
      </c>
      <c r="B34" s="271" t="s">
        <v>662</v>
      </c>
      <c r="C34" s="692">
        <f>'[1]EU CC1'!C34</f>
        <v>0</v>
      </c>
      <c r="D34" s="692">
        <f>'[1]EU CC1'!D34</f>
        <v>0</v>
      </c>
      <c r="E34" s="264"/>
      <c r="F34" s="245"/>
    </row>
    <row r="35" spans="1:6" ht="15.75" thickBot="1">
      <c r="A35" s="261">
        <v>22</v>
      </c>
      <c r="B35" s="271" t="s">
        <v>1192</v>
      </c>
      <c r="C35" s="692">
        <f>'[1]EU CC1'!C35</f>
        <v>0</v>
      </c>
      <c r="D35" s="692">
        <f>'[1]EU CC1'!D35</f>
        <v>0</v>
      </c>
      <c r="E35" s="264"/>
      <c r="F35" s="245"/>
    </row>
    <row r="36" spans="1:6" ht="45.75" thickBot="1">
      <c r="A36" s="261">
        <v>23</v>
      </c>
      <c r="B36" s="271" t="s">
        <v>318</v>
      </c>
      <c r="C36" s="692">
        <f>'[1]EU CC1'!C36</f>
        <v>0</v>
      </c>
      <c r="D36" s="692">
        <f>'[1]EU CC1'!D36</f>
        <v>0</v>
      </c>
      <c r="E36" s="264"/>
      <c r="F36" s="245"/>
    </row>
    <row r="37" spans="1:6" ht="23.25" thickBot="1">
      <c r="A37" s="261">
        <v>25</v>
      </c>
      <c r="B37" s="271" t="s">
        <v>319</v>
      </c>
      <c r="C37" s="692">
        <f>'[1]EU CC1'!C37</f>
        <v>0</v>
      </c>
      <c r="D37" s="692">
        <f>'[1]EU CC1'!D37</f>
        <v>0</v>
      </c>
      <c r="E37" s="264"/>
      <c r="F37" s="245"/>
    </row>
    <row r="38" spans="1:6" ht="15.75" thickBot="1">
      <c r="A38" s="261" t="s">
        <v>320</v>
      </c>
      <c r="B38" s="271" t="s">
        <v>321</v>
      </c>
      <c r="C38" s="692">
        <f>'[1]EU CC1'!C38</f>
        <v>0</v>
      </c>
      <c r="D38" s="692">
        <f>'[1]EU CC1'!D38</f>
        <v>0</v>
      </c>
      <c r="E38" s="264" t="s">
        <v>1423</v>
      </c>
      <c r="F38" s="245"/>
    </row>
    <row r="39" spans="1:6" ht="57" thickBot="1">
      <c r="A39" s="261" t="s">
        <v>322</v>
      </c>
      <c r="B39" s="271" t="s">
        <v>323</v>
      </c>
      <c r="C39" s="692">
        <f>'[1]EU CC1'!C39</f>
        <v>0</v>
      </c>
      <c r="D39" s="692">
        <f>'[1]EU CC1'!D39</f>
        <v>0</v>
      </c>
      <c r="E39" s="264"/>
      <c r="F39" s="245"/>
    </row>
    <row r="40" spans="1:6" ht="23.25" thickBot="1">
      <c r="A40" s="261">
        <v>27</v>
      </c>
      <c r="B40" s="271" t="s">
        <v>663</v>
      </c>
      <c r="C40" s="692">
        <f>'[1]EU CC1'!C40</f>
        <v>0</v>
      </c>
      <c r="D40" s="692">
        <f>'[1]EU CC1'!D40</f>
        <v>0</v>
      </c>
      <c r="E40" s="264"/>
      <c r="F40" s="245"/>
    </row>
    <row r="41" spans="1:6" ht="15.75" thickBot="1">
      <c r="A41" s="261" t="s">
        <v>324</v>
      </c>
      <c r="B41" s="271" t="s">
        <v>325</v>
      </c>
      <c r="C41" s="828">
        <f>'[1]EU CC1'!C41</f>
        <v>7</v>
      </c>
      <c r="D41" s="694">
        <f>'[1]EU CC1'!D41</f>
        <v>90.274899675939366</v>
      </c>
      <c r="E41" s="264"/>
      <c r="F41" s="245"/>
    </row>
    <row r="42" spans="1:6" ht="23.25" thickBot="1">
      <c r="A42" s="261">
        <v>28</v>
      </c>
      <c r="B42" s="273" t="s">
        <v>51</v>
      </c>
      <c r="C42" s="827">
        <f>'[1]EU CC1'!C42</f>
        <v>-122</v>
      </c>
      <c r="D42" s="274">
        <f>'[1]EU CC1'!D42</f>
        <v>-48.431661140994436</v>
      </c>
      <c r="E42" s="264"/>
      <c r="F42" s="245"/>
    </row>
    <row r="43" spans="1:6" ht="15.75" thickBot="1">
      <c r="A43" s="261">
        <v>29</v>
      </c>
      <c r="B43" s="273" t="s">
        <v>52</v>
      </c>
      <c r="C43" s="275">
        <f>'[1]EU CC1'!C43</f>
        <v>1598</v>
      </c>
      <c r="D43" s="276">
        <f>'[1]EU CC1'!D43</f>
        <v>1540.3361859716597</v>
      </c>
      <c r="E43" s="264"/>
      <c r="F43" s="245"/>
    </row>
    <row r="44" spans="1:6" ht="27" customHeight="1" thickBot="1">
      <c r="A44" s="1100" t="s">
        <v>326</v>
      </c>
      <c r="B44" s="1101"/>
      <c r="C44" s="260"/>
      <c r="D44" s="260"/>
      <c r="E44" s="260"/>
    </row>
    <row r="45" spans="1:6" ht="15.75" thickBot="1">
      <c r="A45" s="261">
        <v>30</v>
      </c>
      <c r="B45" s="271" t="s">
        <v>327</v>
      </c>
      <c r="C45" s="692">
        <f>'[1]EU CC1'!C45</f>
        <v>228</v>
      </c>
      <c r="D45" s="265">
        <f>'[1]EU CC1'!D45</f>
        <v>220</v>
      </c>
      <c r="E45" s="264"/>
    </row>
    <row r="46" spans="1:6" ht="23.25" thickBot="1">
      <c r="A46" s="261">
        <v>31</v>
      </c>
      <c r="B46" s="271" t="s">
        <v>329</v>
      </c>
      <c r="C46" s="877">
        <f>'[1]EU CC1'!C46</f>
        <v>228</v>
      </c>
      <c r="D46" s="878">
        <f>'[1]EU CC1'!D46</f>
        <v>220</v>
      </c>
      <c r="E46" s="264"/>
    </row>
    <row r="47" spans="1:6" ht="23.25" thickBot="1">
      <c r="A47" s="261">
        <v>32</v>
      </c>
      <c r="B47" s="271" t="s">
        <v>330</v>
      </c>
      <c r="C47" s="692">
        <f>'[1]EU CC1'!C47</f>
        <v>0</v>
      </c>
      <c r="D47" s="265">
        <f>'[1]EU CC1'!D47</f>
        <v>0</v>
      </c>
      <c r="E47" s="264"/>
    </row>
    <row r="48" spans="1:6" ht="34.5" thickBot="1">
      <c r="A48" s="261">
        <v>33</v>
      </c>
      <c r="B48" s="271" t="s">
        <v>331</v>
      </c>
      <c r="C48" s="692">
        <f>'[1]EU CC1'!C48</f>
        <v>0</v>
      </c>
      <c r="D48" s="265">
        <f>'[1]EU CC1'!D48</f>
        <v>0</v>
      </c>
      <c r="E48" s="264"/>
    </row>
    <row r="49" spans="1:5" ht="26.25" customHeight="1" thickBot="1">
      <c r="A49" s="261" t="s">
        <v>332</v>
      </c>
      <c r="B49" s="271" t="s">
        <v>333</v>
      </c>
      <c r="C49" s="692">
        <f>'[1]EU CC1'!C49</f>
        <v>0</v>
      </c>
      <c r="D49" s="265">
        <f>'[1]EU CC1'!D49</f>
        <v>0</v>
      </c>
      <c r="E49" s="264"/>
    </row>
    <row r="50" spans="1:5" ht="25.5" customHeight="1" thickBot="1">
      <c r="A50" s="261" t="s">
        <v>334</v>
      </c>
      <c r="B50" s="271" t="s">
        <v>335</v>
      </c>
      <c r="C50" s="692">
        <f>'[1]EU CC1'!C50</f>
        <v>0</v>
      </c>
      <c r="D50" s="265">
        <f>'[1]EU CC1'!D50</f>
        <v>0</v>
      </c>
      <c r="E50" s="264"/>
    </row>
    <row r="51" spans="1:5" ht="40.5" customHeight="1" thickBot="1">
      <c r="A51" s="261">
        <v>34</v>
      </c>
      <c r="B51" s="271" t="s">
        <v>336</v>
      </c>
      <c r="C51" s="692">
        <f>'[1]EU CC1'!C51</f>
        <v>0</v>
      </c>
      <c r="D51" s="265">
        <f>'[1]EU CC1'!D51</f>
        <v>0</v>
      </c>
      <c r="E51" s="264"/>
    </row>
    <row r="52" spans="1:5" ht="23.25" thickBot="1">
      <c r="A52" s="261">
        <v>35</v>
      </c>
      <c r="B52" s="271" t="s">
        <v>337</v>
      </c>
      <c r="C52" s="694">
        <f>'[1]EU CC1'!C52</f>
        <v>0</v>
      </c>
      <c r="D52" s="266">
        <f>'[1]EU CC1'!D52</f>
        <v>0</v>
      </c>
      <c r="E52" s="264"/>
    </row>
    <row r="53" spans="1:5" ht="23.25" thickBot="1">
      <c r="A53" s="267">
        <v>36</v>
      </c>
      <c r="B53" s="277" t="s">
        <v>930</v>
      </c>
      <c r="C53" s="829">
        <f>'[1]EU CC1'!C53</f>
        <v>228</v>
      </c>
      <c r="D53" s="276">
        <f>'[1]EU CC1'!D53</f>
        <v>220</v>
      </c>
      <c r="E53" s="264"/>
    </row>
    <row r="54" spans="1:5" ht="23.25" customHeight="1" thickBot="1">
      <c r="A54" s="1100" t="s">
        <v>338</v>
      </c>
      <c r="B54" s="1101"/>
      <c r="C54" s="260"/>
      <c r="D54" s="260"/>
      <c r="E54" s="260"/>
    </row>
    <row r="55" spans="1:5" ht="28.5" customHeight="1" thickBot="1">
      <c r="A55" s="261">
        <v>37</v>
      </c>
      <c r="B55" s="271" t="s">
        <v>339</v>
      </c>
      <c r="C55" s="692">
        <f>'[1]EU CC1'!C55</f>
        <v>0</v>
      </c>
      <c r="D55" s="265">
        <f>'[1]EU CC1'!D55</f>
        <v>0</v>
      </c>
      <c r="E55" s="264"/>
    </row>
    <row r="56" spans="1:5" ht="57" thickBot="1">
      <c r="A56" s="261">
        <v>38</v>
      </c>
      <c r="B56" s="271" t="s">
        <v>340</v>
      </c>
      <c r="C56" s="692">
        <f>'[1]EU CC1'!C56</f>
        <v>0</v>
      </c>
      <c r="D56" s="265">
        <f>'[1]EU CC1'!D56</f>
        <v>0</v>
      </c>
      <c r="E56" s="264"/>
    </row>
    <row r="57" spans="1:5" ht="57" thickBot="1">
      <c r="A57" s="261">
        <v>39</v>
      </c>
      <c r="B57" s="271" t="s">
        <v>341</v>
      </c>
      <c r="C57" s="692">
        <f>'[1]EU CC1'!C57</f>
        <v>0</v>
      </c>
      <c r="D57" s="265">
        <f>'[1]EU CC1'!D57</f>
        <v>0</v>
      </c>
      <c r="E57" s="264"/>
    </row>
    <row r="58" spans="1:5" ht="49.5" customHeight="1" thickBot="1">
      <c r="A58" s="261">
        <v>40</v>
      </c>
      <c r="B58" s="271" t="s">
        <v>342</v>
      </c>
      <c r="C58" s="692">
        <f>'[1]EU CC1'!C58</f>
        <v>0</v>
      </c>
      <c r="D58" s="265">
        <f>'[1]EU CC1'!D58</f>
        <v>0</v>
      </c>
      <c r="E58" s="264"/>
    </row>
    <row r="59" spans="1:5" ht="26.25" customHeight="1" thickBot="1">
      <c r="A59" s="261">
        <v>42</v>
      </c>
      <c r="B59" s="271" t="s">
        <v>664</v>
      </c>
      <c r="C59" s="692">
        <f>'[1]EU CC1'!C59</f>
        <v>0</v>
      </c>
      <c r="D59" s="265">
        <f>'[1]EU CC1'!D59</f>
        <v>0</v>
      </c>
      <c r="E59" s="264"/>
    </row>
    <row r="60" spans="1:5" ht="15.75" thickBot="1">
      <c r="A60" s="261" t="s">
        <v>343</v>
      </c>
      <c r="B60" s="271" t="s">
        <v>344</v>
      </c>
      <c r="C60" s="694">
        <f>'[1]EU CC1'!C60</f>
        <v>0</v>
      </c>
      <c r="D60" s="266">
        <f>'[1]EU CC1'!D60</f>
        <v>0</v>
      </c>
      <c r="E60" s="264"/>
    </row>
    <row r="61" spans="1:5" ht="23.25" thickBot="1">
      <c r="A61" s="267">
        <v>43</v>
      </c>
      <c r="B61" s="273" t="s">
        <v>345</v>
      </c>
      <c r="C61" s="848">
        <f>'[1]EU CC1'!C61</f>
        <v>0</v>
      </c>
      <c r="D61" s="279">
        <f>'[1]EU CC1'!D61</f>
        <v>0</v>
      </c>
      <c r="E61" s="264"/>
    </row>
    <row r="62" spans="1:5" ht="15.75" thickBot="1">
      <c r="A62" s="267">
        <v>44</v>
      </c>
      <c r="B62" s="273" t="s">
        <v>346</v>
      </c>
      <c r="C62" s="278">
        <f>'[1]EU CC1'!C62</f>
        <v>228</v>
      </c>
      <c r="D62" s="279">
        <f>'[1]EU CC1'!D62</f>
        <v>220</v>
      </c>
      <c r="E62" s="264" t="s">
        <v>1426</v>
      </c>
    </row>
    <row r="63" spans="1:5" ht="15.75" thickBot="1">
      <c r="A63" s="267">
        <v>45</v>
      </c>
      <c r="B63" s="273" t="s">
        <v>347</v>
      </c>
      <c r="C63" s="275">
        <f>'[1]EU CC1'!C63</f>
        <v>1827</v>
      </c>
      <c r="D63" s="276">
        <f>'[1]EU CC1'!D63</f>
        <v>1760.3361859716597</v>
      </c>
      <c r="E63" s="264"/>
    </row>
    <row r="64" spans="1:5" ht="22.5" customHeight="1" thickBot="1">
      <c r="A64" s="1100" t="s">
        <v>348</v>
      </c>
      <c r="B64" s="1101"/>
      <c r="C64" s="260"/>
      <c r="D64" s="260"/>
      <c r="E64" s="260"/>
    </row>
    <row r="65" spans="1:6" ht="15.75" thickBot="1">
      <c r="A65" s="261">
        <v>46</v>
      </c>
      <c r="B65" s="271" t="s">
        <v>327</v>
      </c>
      <c r="C65" s="265">
        <f>'[1]EU CC1'!C65</f>
        <v>300</v>
      </c>
      <c r="D65" s="265">
        <f>'[1]EU CC1'!D65</f>
        <v>300</v>
      </c>
      <c r="E65" s="264"/>
    </row>
    <row r="66" spans="1:6" ht="41.25" customHeight="1" thickBot="1">
      <c r="A66" s="261">
        <v>47</v>
      </c>
      <c r="B66" s="271" t="s">
        <v>349</v>
      </c>
      <c r="C66" s="265">
        <f>'[1]EU CC1'!C66</f>
        <v>0</v>
      </c>
      <c r="D66" s="265">
        <f>'[1]EU CC1'!D66</f>
        <v>0</v>
      </c>
      <c r="E66" s="264"/>
    </row>
    <row r="67" spans="1:6" ht="27" customHeight="1" thickBot="1">
      <c r="A67" s="261" t="s">
        <v>350</v>
      </c>
      <c r="B67" s="271" t="s">
        <v>351</v>
      </c>
      <c r="C67" s="265">
        <f>'[1]EU CC1'!C67</f>
        <v>0</v>
      </c>
      <c r="D67" s="265">
        <f>'[1]EU CC1'!D67</f>
        <v>0</v>
      </c>
      <c r="E67" s="264"/>
      <c r="F67" s="280"/>
    </row>
    <row r="68" spans="1:6" ht="27.75" customHeight="1" thickBot="1">
      <c r="A68" s="261" t="s">
        <v>352</v>
      </c>
      <c r="B68" s="271" t="s">
        <v>353</v>
      </c>
      <c r="C68" s="265">
        <f>'[1]EU CC1'!C68</f>
        <v>0</v>
      </c>
      <c r="D68" s="265">
        <f>'[1]EU CC1'!D68</f>
        <v>0</v>
      </c>
      <c r="E68" s="264"/>
      <c r="F68" s="280"/>
    </row>
    <row r="69" spans="1:6" ht="48.75" customHeight="1" thickBot="1">
      <c r="A69" s="261">
        <v>48</v>
      </c>
      <c r="B69" s="271" t="s">
        <v>354</v>
      </c>
      <c r="C69" s="265">
        <f>'[1]EU CC1'!C69</f>
        <v>0</v>
      </c>
      <c r="D69" s="265">
        <f>'[1]EU CC1'!D69</f>
        <v>0</v>
      </c>
      <c r="E69" s="264"/>
    </row>
    <row r="70" spans="1:6" ht="23.25" thickBot="1">
      <c r="A70" s="261">
        <v>49</v>
      </c>
      <c r="B70" s="271" t="s">
        <v>355</v>
      </c>
      <c r="C70" s="265">
        <f>'[1]EU CC1'!C70</f>
        <v>0</v>
      </c>
      <c r="D70" s="265">
        <f>'[1]EU CC1'!D70</f>
        <v>0</v>
      </c>
      <c r="E70" s="264"/>
    </row>
    <row r="71" spans="1:6" ht="15.75" thickBot="1">
      <c r="A71" s="261">
        <v>50</v>
      </c>
      <c r="B71" s="271" t="s">
        <v>232</v>
      </c>
      <c r="C71" s="290">
        <f>'[1]EU CC1'!C71</f>
        <v>0</v>
      </c>
      <c r="D71" s="266">
        <f>'[1]EU CC1'!D71</f>
        <v>0</v>
      </c>
      <c r="E71" s="264"/>
    </row>
    <row r="72" spans="1:6" ht="18" customHeight="1" thickBot="1">
      <c r="A72" s="267">
        <v>51</v>
      </c>
      <c r="B72" s="273" t="s">
        <v>356</v>
      </c>
      <c r="C72" s="830">
        <f>'[1]EU CC1'!C72</f>
        <v>300</v>
      </c>
      <c r="D72" s="281">
        <f>'[1]EU CC1'!D72</f>
        <v>300</v>
      </c>
      <c r="E72" s="264"/>
    </row>
    <row r="73" spans="1:6" ht="24.75" customHeight="1" thickBot="1">
      <c r="A73" s="1100" t="s">
        <v>357</v>
      </c>
      <c r="B73" s="1101"/>
      <c r="C73" s="260"/>
      <c r="D73" s="260"/>
      <c r="E73" s="260"/>
    </row>
    <row r="74" spans="1:6" ht="34.5" thickBot="1">
      <c r="A74" s="261">
        <v>52</v>
      </c>
      <c r="B74" s="271" t="s">
        <v>358</v>
      </c>
      <c r="C74" s="265">
        <f>'[1]EU CC1'!C74</f>
        <v>0</v>
      </c>
      <c r="D74" s="265">
        <f>'[1]EU CC1'!D74</f>
        <v>0</v>
      </c>
      <c r="E74" s="264"/>
    </row>
    <row r="75" spans="1:6" ht="57" thickBot="1">
      <c r="A75" s="261">
        <v>53</v>
      </c>
      <c r="B75" s="271" t="s">
        <v>359</v>
      </c>
      <c r="C75" s="265">
        <f>'[1]EU CC1'!C75</f>
        <v>0</v>
      </c>
      <c r="D75" s="265">
        <f>'[1]EU CC1'!D75</f>
        <v>0</v>
      </c>
      <c r="E75" s="264"/>
    </row>
    <row r="76" spans="1:6" ht="57" thickBot="1">
      <c r="A76" s="261">
        <v>54</v>
      </c>
      <c r="B76" s="271" t="s">
        <v>360</v>
      </c>
      <c r="C76" s="265">
        <f>'[1]EU CC1'!C76</f>
        <v>0</v>
      </c>
      <c r="D76" s="265">
        <f>'[1]EU CC1'!D76</f>
        <v>0</v>
      </c>
      <c r="E76" s="264"/>
    </row>
    <row r="77" spans="1:6" ht="57" thickBot="1">
      <c r="A77" s="261">
        <v>55</v>
      </c>
      <c r="B77" s="271" t="s">
        <v>361</v>
      </c>
      <c r="C77" s="265">
        <f>'[1]EU CC1'!C77</f>
        <v>0</v>
      </c>
      <c r="D77" s="265">
        <f>'[1]EU CC1'!D77</f>
        <v>0</v>
      </c>
      <c r="E77" s="264"/>
    </row>
    <row r="78" spans="1:6" ht="29.25" customHeight="1" thickBot="1">
      <c r="A78" s="261" t="s">
        <v>666</v>
      </c>
      <c r="B78" s="272" t="s">
        <v>362</v>
      </c>
      <c r="C78" s="265">
        <f>'[1]EU CC1'!C78</f>
        <v>0</v>
      </c>
      <c r="D78" s="265">
        <f>'[1]EU CC1'!D78</f>
        <v>0</v>
      </c>
      <c r="E78" s="264"/>
    </row>
    <row r="79" spans="1:6" ht="15.75" thickBot="1">
      <c r="A79" s="261" t="s">
        <v>363</v>
      </c>
      <c r="B79" s="272" t="s">
        <v>364</v>
      </c>
      <c r="C79" s="290">
        <f>'[1]EU CC1'!C79</f>
        <v>0</v>
      </c>
      <c r="D79" s="698">
        <f>'[1]EU CC1'!D79</f>
        <v>0</v>
      </c>
      <c r="E79" s="264"/>
    </row>
    <row r="80" spans="1:6" ht="15.75" thickBot="1">
      <c r="A80" s="267">
        <v>57</v>
      </c>
      <c r="B80" s="260" t="s">
        <v>365</v>
      </c>
      <c r="C80" s="701">
        <f>'[1]EU CC1'!C80</f>
        <v>0</v>
      </c>
      <c r="D80" s="701">
        <f>'[1]EU CC1'!D80</f>
        <v>0</v>
      </c>
      <c r="E80" s="264"/>
    </row>
    <row r="81" spans="1:5" ht="15.75" thickBot="1">
      <c r="A81" s="267">
        <v>58</v>
      </c>
      <c r="B81" s="260" t="s">
        <v>366</v>
      </c>
      <c r="C81" s="275">
        <f>'[1]EU CC1'!C81</f>
        <v>300</v>
      </c>
      <c r="D81" s="276">
        <f>'[1]EU CC1'!D81</f>
        <v>300</v>
      </c>
      <c r="E81" s="264" t="s">
        <v>1427</v>
      </c>
    </row>
    <row r="82" spans="1:5" ht="15.75" thickBot="1">
      <c r="A82" s="267">
        <v>59</v>
      </c>
      <c r="B82" s="260" t="s">
        <v>367</v>
      </c>
      <c r="C82" s="282">
        <f>'[1]EU CC1'!C82</f>
        <v>2127</v>
      </c>
      <c r="D82" s="283">
        <f>'[1]EU CC1'!D82</f>
        <v>2060.3361859716597</v>
      </c>
      <c r="E82" s="264"/>
    </row>
    <row r="83" spans="1:5" ht="15.75" thickBot="1">
      <c r="A83" s="267">
        <v>60</v>
      </c>
      <c r="B83" s="260" t="s">
        <v>368</v>
      </c>
      <c r="C83" s="282">
        <f>'[1]EU CC1'!C83</f>
        <v>10257</v>
      </c>
      <c r="D83" s="798">
        <f>'[1]EU CC1'!D83</f>
        <v>10114.214974999999</v>
      </c>
      <c r="E83" s="270"/>
    </row>
    <row r="84" spans="1:5" ht="24.75" customHeight="1" thickBot="1">
      <c r="A84" s="1100" t="s">
        <v>369</v>
      </c>
      <c r="B84" s="1101"/>
      <c r="C84" s="260"/>
      <c r="D84" s="260"/>
      <c r="E84" s="260"/>
    </row>
    <row r="85" spans="1:5" ht="15.75" thickBot="1">
      <c r="A85" s="261">
        <v>61</v>
      </c>
      <c r="B85" s="271" t="s">
        <v>370</v>
      </c>
      <c r="C85" s="284">
        <f>'[1]EU CC1'!C85</f>
        <v>0.15584116489051408</v>
      </c>
      <c r="D85" s="697">
        <f>'[1]EU CC1'!D85</f>
        <v>0.15228984046782135</v>
      </c>
      <c r="E85" s="264"/>
    </row>
    <row r="86" spans="1:5" ht="15.75" thickBot="1">
      <c r="A86" s="261">
        <v>62</v>
      </c>
      <c r="B86" s="271" t="s">
        <v>73</v>
      </c>
      <c r="C86" s="284">
        <f>'[1]EU CC1'!C86</f>
        <v>0.17809476232244789</v>
      </c>
      <c r="D86" s="697">
        <f>'[1]EU CC1'!D86</f>
        <v>0.17404140502758098</v>
      </c>
      <c r="E86" s="264"/>
    </row>
    <row r="87" spans="1:5" ht="15.75" thickBot="1">
      <c r="A87" s="261">
        <v>63</v>
      </c>
      <c r="B87" s="271" t="s">
        <v>371</v>
      </c>
      <c r="C87" s="284">
        <f>'[1]EU CC1'!C87</f>
        <v>0.20734374032718014</v>
      </c>
      <c r="D87" s="697">
        <f>'[1]EU CC1'!D87</f>
        <v>0.20370262942725317</v>
      </c>
      <c r="E87" s="264"/>
    </row>
    <row r="88" spans="1:5" ht="14.65" customHeight="1" thickBot="1">
      <c r="A88" s="261">
        <v>64</v>
      </c>
      <c r="B88" s="271" t="s">
        <v>372</v>
      </c>
      <c r="C88" s="284">
        <f>'[1]EU CC1'!C88</f>
        <v>0.10255943576225</v>
      </c>
      <c r="D88" s="697">
        <f>'[1]EU CC1'!D88</f>
        <v>0.10100695999999998</v>
      </c>
      <c r="E88" s="264"/>
    </row>
    <row r="89" spans="1:5" ht="17.649999999999999" customHeight="1" thickBot="1">
      <c r="A89" s="261">
        <v>65</v>
      </c>
      <c r="B89" s="272" t="s">
        <v>373</v>
      </c>
      <c r="C89" s="879">
        <f>'[1]EU CC1'!C89</f>
        <v>2.5000000000000001E-2</v>
      </c>
      <c r="D89" s="880">
        <f>'[1]EU CC1'!D89</f>
        <v>2.5000000000000001E-2</v>
      </c>
      <c r="E89" s="264"/>
    </row>
    <row r="90" spans="1:5" ht="15.75" thickBot="1">
      <c r="A90" s="261">
        <v>66</v>
      </c>
      <c r="B90" s="272" t="s">
        <v>374</v>
      </c>
      <c r="C90" s="879">
        <f>'[1]EU CC1'!C90</f>
        <v>2.3443576224999998E-4</v>
      </c>
      <c r="D90" s="880">
        <f>'[1]EU CC1'!D90</f>
        <v>1.6945999999999999E-4</v>
      </c>
      <c r="E90" s="264"/>
    </row>
    <row r="91" spans="1:5" ht="15.75" thickBot="1">
      <c r="A91" s="261">
        <v>67</v>
      </c>
      <c r="B91" s="272" t="s">
        <v>375</v>
      </c>
      <c r="C91" s="879">
        <f>'[1]EU CC1'!C91</f>
        <v>0</v>
      </c>
      <c r="D91" s="880">
        <f>'[1]EU CC1'!D91</f>
        <v>0</v>
      </c>
      <c r="E91" s="264"/>
    </row>
    <row r="92" spans="1:5" ht="34.5" thickBot="1">
      <c r="A92" s="261" t="s">
        <v>376</v>
      </c>
      <c r="B92" s="271" t="s">
        <v>377</v>
      </c>
      <c r="C92" s="879">
        <f>'[1]EU CC1'!C92</f>
        <v>1.4999999999999998E-2</v>
      </c>
      <c r="D92" s="880">
        <f>'[1]EU CC1'!D92</f>
        <v>1.2500000000000001E-2</v>
      </c>
      <c r="E92" s="264"/>
    </row>
    <row r="93" spans="1:5" ht="32.25" customHeight="1" thickBot="1">
      <c r="A93" s="261" t="s">
        <v>378</v>
      </c>
      <c r="B93" s="271" t="s">
        <v>379</v>
      </c>
      <c r="C93" s="881">
        <f>'[1]EU CC1'!C93</f>
        <v>1.7325E-2</v>
      </c>
      <c r="D93" s="882">
        <f>'[1]EU CC1'!D93</f>
        <v>1.8337499999999993E-2</v>
      </c>
      <c r="E93" s="264"/>
    </row>
    <row r="94" spans="1:5" ht="44.25" customHeight="1" thickBot="1">
      <c r="A94" s="261">
        <v>68</v>
      </c>
      <c r="B94" s="273" t="s">
        <v>380</v>
      </c>
      <c r="C94" s="703">
        <f>'[1]EU CC1'!C94</f>
        <v>9.3516164865174722E-2</v>
      </c>
      <c r="D94" s="703">
        <f>'[1]EU CC1'!D94</f>
        <v>8.8952340465751276E-2</v>
      </c>
      <c r="E94" s="264"/>
    </row>
    <row r="95" spans="1:5" ht="17.25" customHeight="1" thickBot="1">
      <c r="A95" s="1100" t="s">
        <v>381</v>
      </c>
      <c r="B95" s="1101"/>
      <c r="C95" s="260"/>
      <c r="D95" s="260"/>
      <c r="E95" s="260"/>
    </row>
    <row r="96" spans="1:5" ht="54.75" customHeight="1" thickBot="1">
      <c r="A96" s="261">
        <v>72</v>
      </c>
      <c r="B96" s="285" t="s">
        <v>665</v>
      </c>
      <c r="C96" s="265">
        <f>'[1]EU CC1'!C96</f>
        <v>1.5785400000000001</v>
      </c>
      <c r="D96" s="287">
        <f>'[1]EU CC1'!D96</f>
        <v>1.4303808000000002</v>
      </c>
      <c r="E96" s="264" t="s">
        <v>290</v>
      </c>
    </row>
    <row r="97" spans="1:5" ht="49.5" customHeight="1" thickBot="1">
      <c r="A97" s="261">
        <v>73</v>
      </c>
      <c r="B97" s="271" t="s">
        <v>382</v>
      </c>
      <c r="C97" s="265">
        <f>'[1]EU CC1'!C97</f>
        <v>22.803000000000001</v>
      </c>
      <c r="D97" s="287">
        <f>'[1]EU CC1'!D97</f>
        <v>22.803000000000001</v>
      </c>
      <c r="E97" s="264" t="s">
        <v>1428</v>
      </c>
    </row>
    <row r="98" spans="1:5" ht="38.25" customHeight="1" thickBot="1">
      <c r="A98" s="261">
        <v>75</v>
      </c>
      <c r="B98" s="271" t="s">
        <v>1191</v>
      </c>
      <c r="C98" s="265">
        <f>'[1]EU CC1'!C98</f>
        <v>0</v>
      </c>
      <c r="D98" s="286">
        <f>'[1]EU CC1'!D98</f>
        <v>0</v>
      </c>
      <c r="E98" s="264"/>
    </row>
    <row r="99" spans="1:5" ht="21" customHeight="1" thickBot="1">
      <c r="A99" s="1100" t="s">
        <v>383</v>
      </c>
      <c r="B99" s="1101"/>
      <c r="C99" s="286"/>
      <c r="D99" s="286"/>
      <c r="E99" s="260"/>
    </row>
    <row r="100" spans="1:5" ht="36.75" customHeight="1" thickBot="1">
      <c r="A100" s="261">
        <v>76</v>
      </c>
      <c r="B100" s="271" t="s">
        <v>384</v>
      </c>
      <c r="C100" s="265">
        <f>'[1]EU CC1'!C100</f>
        <v>0</v>
      </c>
      <c r="D100" s="286">
        <f>'[1]EU CC1'!D100</f>
        <v>0</v>
      </c>
      <c r="E100" s="264"/>
    </row>
    <row r="101" spans="1:5" ht="28.5" customHeight="1" thickBot="1">
      <c r="A101" s="261">
        <v>77</v>
      </c>
      <c r="B101" s="271" t="s">
        <v>385</v>
      </c>
      <c r="C101" s="265">
        <f>'[1]EU CC1'!C101</f>
        <v>0</v>
      </c>
      <c r="D101" s="286">
        <f>'[1]EU CC1'!D101</f>
        <v>0</v>
      </c>
      <c r="E101" s="264"/>
    </row>
    <row r="102" spans="1:5" ht="36" customHeight="1" thickBot="1">
      <c r="A102" s="261">
        <v>78</v>
      </c>
      <c r="B102" s="271" t="s">
        <v>386</v>
      </c>
      <c r="C102" s="265">
        <f>'[1]EU CC1'!C102</f>
        <v>0</v>
      </c>
      <c r="D102" s="286">
        <f>'[1]EU CC1'!D102</f>
        <v>0</v>
      </c>
      <c r="E102" s="264"/>
    </row>
    <row r="103" spans="1:5" ht="27" customHeight="1" thickBot="1">
      <c r="A103" s="261">
        <v>79</v>
      </c>
      <c r="B103" s="271" t="s">
        <v>387</v>
      </c>
      <c r="C103" s="265">
        <f>'[1]EU CC1'!C103</f>
        <v>0</v>
      </c>
      <c r="D103" s="286">
        <f>'[1]EU CC1'!D103</f>
        <v>0</v>
      </c>
      <c r="E103" s="264"/>
    </row>
    <row r="104" spans="1:5" ht="28.5" customHeight="1" thickBot="1">
      <c r="A104" s="1100" t="s">
        <v>914</v>
      </c>
      <c r="B104" s="1101"/>
      <c r="C104" s="260"/>
      <c r="D104" s="260"/>
      <c r="E104" s="260"/>
    </row>
    <row r="105" spans="1:5" ht="23.25" thickBot="1">
      <c r="A105" s="261">
        <v>80</v>
      </c>
      <c r="B105" s="271" t="s">
        <v>388</v>
      </c>
      <c r="C105" s="265">
        <f>'[1]EU CC1'!C105</f>
        <v>0</v>
      </c>
      <c r="D105" s="286">
        <f>'[1]EU CC1'!D105</f>
        <v>0</v>
      </c>
      <c r="E105" s="264"/>
    </row>
    <row r="106" spans="1:5" ht="27" customHeight="1" thickBot="1">
      <c r="A106" s="261">
        <v>81</v>
      </c>
      <c r="B106" s="271" t="s">
        <v>389</v>
      </c>
      <c r="C106" s="265">
        <f>'[1]EU CC1'!C106</f>
        <v>0</v>
      </c>
      <c r="D106" s="286">
        <f>'[1]EU CC1'!D106</f>
        <v>0</v>
      </c>
      <c r="E106" s="264"/>
    </row>
    <row r="107" spans="1:5" ht="28.5" customHeight="1" thickBot="1">
      <c r="A107" s="261">
        <v>82</v>
      </c>
      <c r="B107" s="271" t="s">
        <v>390</v>
      </c>
      <c r="C107" s="265">
        <f>'[1]EU CC1'!C107</f>
        <v>0</v>
      </c>
      <c r="D107" s="286">
        <f>'[1]EU CC1'!D107</f>
        <v>0</v>
      </c>
      <c r="E107" s="264"/>
    </row>
    <row r="108" spans="1:5" ht="30.75" customHeight="1" thickBot="1">
      <c r="A108" s="261">
        <v>83</v>
      </c>
      <c r="B108" s="271" t="s">
        <v>391</v>
      </c>
      <c r="C108" s="265">
        <f>'[1]EU CC1'!C108</f>
        <v>0</v>
      </c>
      <c r="D108" s="286">
        <f>'[1]EU CC1'!D108</f>
        <v>0</v>
      </c>
      <c r="E108" s="264"/>
    </row>
    <row r="109" spans="1:5" ht="26.25" customHeight="1" thickBot="1">
      <c r="A109" s="261">
        <v>84</v>
      </c>
      <c r="B109" s="271" t="s">
        <v>392</v>
      </c>
      <c r="C109" s="265">
        <f>'[1]EU CC1'!C109</f>
        <v>0</v>
      </c>
      <c r="D109" s="286">
        <f>'[1]EU CC1'!D109</f>
        <v>0</v>
      </c>
      <c r="E109" s="264"/>
    </row>
    <row r="110" spans="1:5" ht="28.5" customHeight="1">
      <c r="A110" s="288">
        <v>85</v>
      </c>
      <c r="B110" s="289" t="s">
        <v>393</v>
      </c>
      <c r="C110" s="290">
        <f>'[1]EU CC1'!C110</f>
        <v>0</v>
      </c>
      <c r="D110" s="291">
        <f>'[1]EU CC1'!D110</f>
        <v>0</v>
      </c>
      <c r="E110" s="292"/>
    </row>
    <row r="111" spans="1:5">
      <c r="A111" s="293"/>
      <c r="B111" s="12"/>
      <c r="C111" s="12"/>
      <c r="D111" s="12"/>
      <c r="E111" s="78"/>
    </row>
    <row r="112" spans="1:5" ht="97.5" customHeight="1">
      <c r="A112" s="1050" t="s">
        <v>933</v>
      </c>
      <c r="B112" s="1097" t="s">
        <v>1466</v>
      </c>
      <c r="C112" s="1097"/>
      <c r="D112" s="1097"/>
      <c r="E112" s="1097"/>
    </row>
    <row r="113" spans="1:6" ht="8.25" customHeight="1">
      <c r="A113" s="1050"/>
      <c r="B113" s="12"/>
      <c r="C113" s="12"/>
      <c r="D113" s="12"/>
      <c r="E113" s="78"/>
    </row>
    <row r="114" spans="1:6" ht="65.25" customHeight="1">
      <c r="A114" s="1050" t="s">
        <v>934</v>
      </c>
      <c r="B114" s="1097" t="s">
        <v>1486</v>
      </c>
      <c r="C114" s="1097"/>
      <c r="D114" s="1097"/>
      <c r="E114" s="1097"/>
    </row>
    <row r="115" spans="1:6" ht="4.5" customHeight="1">
      <c r="A115" s="1050"/>
      <c r="B115" s="12"/>
      <c r="C115" s="12"/>
      <c r="D115" s="12"/>
      <c r="E115" s="78"/>
    </row>
    <row r="116" spans="1:6" ht="39.75" customHeight="1">
      <c r="A116" s="1050" t="s">
        <v>935</v>
      </c>
      <c r="B116" s="1097" t="s">
        <v>1467</v>
      </c>
      <c r="C116" s="1097"/>
      <c r="D116" s="1097"/>
      <c r="E116" s="1097"/>
    </row>
    <row r="117" spans="1:6" ht="3.75" customHeight="1">
      <c r="A117" s="1050"/>
      <c r="B117" s="12"/>
      <c r="C117" s="12"/>
      <c r="D117" s="12"/>
      <c r="E117" s="78"/>
    </row>
    <row r="118" spans="1:6" ht="23.25" customHeight="1">
      <c r="A118" s="1050" t="s">
        <v>1120</v>
      </c>
      <c r="B118" s="1097" t="s">
        <v>1359</v>
      </c>
      <c r="C118" s="1097"/>
      <c r="D118" s="1097"/>
      <c r="E118" s="1097"/>
    </row>
    <row r="119" spans="1:6" ht="2.25" customHeight="1">
      <c r="A119" s="1050"/>
      <c r="B119" s="12"/>
      <c r="C119" s="12"/>
      <c r="D119" s="12"/>
      <c r="E119" s="78"/>
    </row>
    <row r="120" spans="1:6" ht="25.5" customHeight="1">
      <c r="A120" s="1050" t="s">
        <v>1121</v>
      </c>
      <c r="B120" s="1097" t="s">
        <v>1517</v>
      </c>
      <c r="C120" s="1097"/>
      <c r="D120" s="1097"/>
      <c r="E120" s="1097"/>
    </row>
    <row r="121" spans="1:6" ht="2.25" hidden="1" customHeight="1">
      <c r="A121" s="1050"/>
      <c r="B121" s="250"/>
      <c r="C121" s="250"/>
      <c r="D121" s="250"/>
      <c r="E121" s="250"/>
    </row>
    <row r="122" spans="1:6" ht="15" customHeight="1">
      <c r="A122" s="1051"/>
      <c r="B122" s="1108"/>
      <c r="C122" s="1108"/>
      <c r="D122" s="1108"/>
      <c r="E122" s="1108"/>
    </row>
    <row r="123" spans="1:6" s="1030" customFormat="1" ht="90" customHeight="1">
      <c r="A123" s="1051" t="s">
        <v>1430</v>
      </c>
      <c r="B123" s="1097" t="s">
        <v>1503</v>
      </c>
      <c r="C123" s="1097"/>
      <c r="D123" s="1097"/>
      <c r="E123" s="1097"/>
      <c r="F123" s="2"/>
    </row>
    <row r="124" spans="1:6" s="1030" customFormat="1" ht="4.5" customHeight="1">
      <c r="A124" s="1051"/>
      <c r="B124" s="1029"/>
      <c r="C124" s="1029"/>
      <c r="D124" s="1029"/>
      <c r="E124" s="1029"/>
      <c r="F124" s="2"/>
    </row>
    <row r="125" spans="1:6" s="1030" customFormat="1">
      <c r="A125" s="1051" t="s">
        <v>1431</v>
      </c>
      <c r="B125" s="1097" t="s">
        <v>1432</v>
      </c>
      <c r="C125" s="1097"/>
      <c r="D125" s="1097"/>
      <c r="E125" s="1097"/>
      <c r="F125" s="2"/>
    </row>
    <row r="126" spans="1:6" s="1030" customFormat="1" ht="10.5" customHeight="1">
      <c r="A126" s="1051"/>
      <c r="B126" s="1028"/>
      <c r="C126" s="1028"/>
      <c r="D126" s="1028"/>
      <c r="E126" s="1028"/>
      <c r="F126" s="2"/>
    </row>
    <row r="127" spans="1:6" s="1030" customFormat="1" ht="40.5" customHeight="1">
      <c r="A127" s="1051" t="s">
        <v>1433</v>
      </c>
      <c r="B127" s="1097" t="s">
        <v>982</v>
      </c>
      <c r="C127" s="1097"/>
      <c r="D127" s="1097"/>
      <c r="E127" s="1097"/>
      <c r="F127" s="2"/>
    </row>
    <row r="128" spans="1:6" ht="15" customHeight="1">
      <c r="A128" s="294"/>
      <c r="B128" s="250"/>
      <c r="C128" s="250"/>
      <c r="D128" s="250"/>
      <c r="E128" s="250"/>
    </row>
    <row r="129" spans="1:5" s="20" customFormat="1" ht="24" customHeight="1">
      <c r="A129" s="11"/>
      <c r="B129" s="11"/>
      <c r="C129" s="11"/>
      <c r="D129" s="11"/>
      <c r="E129" s="295"/>
    </row>
  </sheetData>
  <sheetProtection algorithmName="SHA-512" hashValue="XWbyjFvAGlrlKs/ycQsdo3Xn24d7kl4Db3Bclxyky1pgr5m/9Nd3Xmva8FrRmhDPD++7XE/Wa4KmED77sckmrA==" saltValue="T9NtRvBiHflAxD0siZrbbA==" spinCount="100000" sheet="1" objects="1" scenarios="1" selectLockedCells="1"/>
  <customSheetViews>
    <customSheetView guid="{37226721-D1D5-4398-9EDA-67E59F139E5C}" topLeftCell="A4">
      <selection activeCell="C111" sqref="C111"/>
      <pageMargins left="0.7" right="0.7" top="0.75" bottom="0.75" header="0.3" footer="0.3"/>
    </customSheetView>
    <customSheetView guid="{903BF3C7-8C98-4810-9C20-2AC37A2650A6}" topLeftCell="A76">
      <selection activeCell="C111" sqref="C111"/>
      <pageMargins left="0.7" right="0.7" top="0.75" bottom="0.75" header="0.3" footer="0.3"/>
    </customSheetView>
  </customSheetViews>
  <mergeCells count="21">
    <mergeCell ref="B112:E112"/>
    <mergeCell ref="B116:E116"/>
    <mergeCell ref="A95:B95"/>
    <mergeCell ref="A99:B99"/>
    <mergeCell ref="A104:B104"/>
    <mergeCell ref="B123:E123"/>
    <mergeCell ref="B125:E125"/>
    <mergeCell ref="B127:E127"/>
    <mergeCell ref="E6:E7"/>
    <mergeCell ref="A8:B8"/>
    <mergeCell ref="A17:B17"/>
    <mergeCell ref="A44:B44"/>
    <mergeCell ref="A54:B54"/>
    <mergeCell ref="A5:B7"/>
    <mergeCell ref="B114:E114"/>
    <mergeCell ref="B118:E118"/>
    <mergeCell ref="B122:E122"/>
    <mergeCell ref="A64:B64"/>
    <mergeCell ref="A73:B73"/>
    <mergeCell ref="A84:B84"/>
    <mergeCell ref="B120:E120"/>
  </mergeCells>
  <pageMargins left="0.70866141732283472" right="0.70866141732283472" top="0.74803149606299213" bottom="0.74803149606299213" header="0.31496062992125984" footer="0.31496062992125984"/>
  <pageSetup paperSize="9" scale="59" orientation="portrait" r:id="rId1"/>
  <rowBreaks count="3" manualBreakCount="3">
    <brk id="43" max="16383" man="1"/>
    <brk id="72" max="16383" man="1"/>
    <brk id="98" max="16383" man="1"/>
  </rowBreaks>
  <ignoredErrors>
    <ignoredError sqref="A112:A12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dimension ref="A1:G44"/>
  <sheetViews>
    <sheetView topLeftCell="A33" workbookViewId="0">
      <selection activeCell="A41" sqref="A41:F41"/>
    </sheetView>
  </sheetViews>
  <sheetFormatPr defaultColWidth="0" defaultRowHeight="15" zeroHeight="1"/>
  <cols>
    <col min="1" max="1" width="36.85546875" style="245" customWidth="1"/>
    <col min="2" max="2" width="42.42578125" style="245" customWidth="1"/>
    <col min="3" max="5" width="20.42578125" style="245" customWidth="1"/>
    <col min="6" max="6" width="4.42578125" style="245" customWidth="1"/>
    <col min="7" max="7" width="9.140625" style="245" hidden="1" customWidth="1"/>
    <col min="8" max="16384" width="0" style="21" hidden="1"/>
  </cols>
  <sheetData>
    <row r="1" spans="1:7">
      <c r="A1" s="19" t="s">
        <v>915</v>
      </c>
      <c r="B1" s="19"/>
      <c r="C1" s="241"/>
      <c r="D1" s="241"/>
      <c r="E1" s="241"/>
      <c r="F1" s="31" t="s">
        <v>899</v>
      </c>
      <c r="G1" s="2"/>
    </row>
    <row r="2" spans="1:7">
      <c r="A2" s="2"/>
      <c r="B2" s="2"/>
      <c r="C2" s="2"/>
      <c r="D2" s="2"/>
      <c r="E2" s="2"/>
      <c r="F2" s="2"/>
      <c r="G2" s="2"/>
    </row>
    <row r="3" spans="1:7">
      <c r="A3" s="73" t="s">
        <v>287</v>
      </c>
      <c r="B3" s="74"/>
      <c r="C3" s="74"/>
      <c r="D3" s="74"/>
      <c r="E3" s="74"/>
      <c r="F3" s="74"/>
      <c r="G3" s="74"/>
    </row>
    <row r="4" spans="1:7" ht="66.75" customHeight="1">
      <c r="A4" s="1109" t="s">
        <v>1420</v>
      </c>
      <c r="B4" s="1109"/>
      <c r="C4" s="1109"/>
      <c r="D4" s="1109"/>
      <c r="E4" s="1109"/>
      <c r="F4" s="244"/>
    </row>
    <row r="5" spans="1:7" ht="1.5" customHeight="1">
      <c r="A5" s="247"/>
      <c r="B5" s="247"/>
      <c r="C5" s="247"/>
      <c r="D5" s="247"/>
      <c r="E5" s="247"/>
      <c r="F5" s="244"/>
    </row>
    <row r="6" spans="1:7" ht="31.5" customHeight="1">
      <c r="A6" s="1109" t="s">
        <v>1464</v>
      </c>
      <c r="B6" s="1109"/>
      <c r="C6" s="1109"/>
      <c r="D6" s="1109"/>
      <c r="E6" s="1109"/>
      <c r="F6" s="246"/>
    </row>
    <row r="7" spans="1:7" ht="93.75" customHeight="1">
      <c r="A7" s="1109" t="s">
        <v>1434</v>
      </c>
      <c r="B7" s="1109"/>
      <c r="C7" s="1109"/>
      <c r="D7" s="1109"/>
      <c r="E7" s="1109"/>
      <c r="F7" s="247"/>
    </row>
    <row r="8" spans="1:7" ht="5.25" customHeight="1">
      <c r="A8" s="246"/>
      <c r="B8" s="246"/>
      <c r="C8" s="246"/>
      <c r="D8" s="246"/>
      <c r="E8" s="246"/>
      <c r="F8" s="246"/>
    </row>
    <row r="9" spans="1:7" ht="12.75" hidden="1" customHeight="1">
      <c r="A9" s="248"/>
      <c r="B9" s="248"/>
      <c r="C9" s="248"/>
      <c r="D9" s="248"/>
      <c r="E9" s="248"/>
      <c r="F9" s="248"/>
    </row>
    <row r="10" spans="1:7">
      <c r="A10" s="249" t="s">
        <v>919</v>
      </c>
      <c r="B10" s="74"/>
      <c r="C10" s="74"/>
      <c r="D10" s="74"/>
      <c r="E10" s="74"/>
      <c r="F10" s="74"/>
    </row>
    <row r="11" spans="1:7">
      <c r="A11" s="252" t="s">
        <v>920</v>
      </c>
      <c r="B11" s="74"/>
      <c r="C11" s="74"/>
      <c r="D11" s="74"/>
      <c r="E11" s="74"/>
      <c r="F11" s="74"/>
    </row>
    <row r="12" spans="1:7" ht="63" customHeight="1">
      <c r="A12" s="1109" t="s">
        <v>1435</v>
      </c>
      <c r="B12" s="1109"/>
      <c r="C12" s="1109"/>
      <c r="D12" s="1109"/>
      <c r="E12" s="1109"/>
      <c r="F12" s="247"/>
    </row>
    <row r="13" spans="1:7" ht="7.5" customHeight="1">
      <c r="A13" s="74"/>
      <c r="B13" s="74"/>
      <c r="C13" s="74"/>
      <c r="D13" s="74"/>
      <c r="E13" s="74"/>
      <c r="F13" s="74"/>
    </row>
    <row r="14" spans="1:7" ht="64.5" customHeight="1">
      <c r="A14" s="1109" t="s">
        <v>1518</v>
      </c>
      <c r="B14" s="1109"/>
      <c r="C14" s="1109"/>
      <c r="D14" s="1109"/>
      <c r="E14" s="1109"/>
      <c r="F14" s="247"/>
    </row>
    <row r="15" spans="1:7" ht="7.5" customHeight="1">
      <c r="A15" s="1111"/>
      <c r="B15" s="1112"/>
      <c r="C15" s="1112"/>
      <c r="D15" s="1112"/>
      <c r="E15" s="1112"/>
      <c r="F15" s="1112"/>
    </row>
    <row r="16" spans="1:7">
      <c r="A16" s="1113" t="s">
        <v>921</v>
      </c>
      <c r="B16" s="1114"/>
      <c r="C16" s="1114"/>
      <c r="D16" s="1114"/>
      <c r="E16" s="1114"/>
      <c r="F16" s="1114"/>
    </row>
    <row r="17" spans="1:6">
      <c r="A17" s="74"/>
      <c r="B17" s="74"/>
      <c r="C17" s="74"/>
      <c r="D17" s="74"/>
      <c r="E17" s="74"/>
      <c r="F17" s="74"/>
    </row>
    <row r="18" spans="1:6">
      <c r="A18" s="249" t="s">
        <v>916</v>
      </c>
      <c r="B18" s="74"/>
      <c r="C18" s="74"/>
      <c r="D18" s="74"/>
      <c r="E18" s="74"/>
      <c r="F18" s="74"/>
    </row>
    <row r="19" spans="1:6">
      <c r="A19" s="12" t="s">
        <v>917</v>
      </c>
      <c r="B19" s="74"/>
      <c r="C19" s="74"/>
      <c r="D19" s="74"/>
      <c r="E19" s="74"/>
      <c r="F19" s="74"/>
    </row>
    <row r="20" spans="1:6" ht="52.5" customHeight="1">
      <c r="A20" s="1108" t="s">
        <v>1462</v>
      </c>
      <c r="B20" s="1108"/>
      <c r="C20" s="1108"/>
      <c r="D20" s="1108"/>
      <c r="E20" s="1108"/>
      <c r="F20" s="66"/>
    </row>
    <row r="21" spans="1:6" ht="53.25" customHeight="1">
      <c r="A21" s="1108" t="s">
        <v>1463</v>
      </c>
      <c r="B21" s="1108"/>
      <c r="C21" s="1108"/>
      <c r="D21" s="1108"/>
      <c r="E21" s="1108"/>
      <c r="F21" s="250"/>
    </row>
    <row r="22" spans="1:6" ht="35.25" customHeight="1">
      <c r="A22" s="1108" t="s">
        <v>1436</v>
      </c>
      <c r="B22" s="1108"/>
      <c r="C22" s="1108"/>
      <c r="D22" s="1108"/>
      <c r="E22" s="1108"/>
      <c r="F22" s="250"/>
    </row>
    <row r="23" spans="1:6" ht="25.5" customHeight="1">
      <c r="A23" s="1108" t="s">
        <v>918</v>
      </c>
      <c r="B23" s="1108"/>
      <c r="C23" s="1108"/>
      <c r="D23" s="1108"/>
      <c r="E23" s="1108"/>
      <c r="F23" s="250"/>
    </row>
    <row r="24" spans="1:6" ht="11.25" customHeight="1">
      <c r="A24" s="251"/>
      <c r="B24" s="251"/>
      <c r="C24" s="251"/>
      <c r="D24" s="251"/>
      <c r="E24" s="251"/>
      <c r="F24" s="251"/>
    </row>
    <row r="25" spans="1:6" ht="22.5">
      <c r="A25" s="252" t="s">
        <v>922</v>
      </c>
      <c r="B25" s="74"/>
      <c r="C25" s="74"/>
      <c r="D25" s="74"/>
      <c r="E25" s="74"/>
      <c r="F25" s="74"/>
    </row>
    <row r="26" spans="1:6" ht="22.5" customHeight="1">
      <c r="A26" s="1109" t="s">
        <v>1437</v>
      </c>
      <c r="B26" s="1109"/>
      <c r="C26" s="1109"/>
      <c r="D26" s="1109"/>
      <c r="E26" s="1109"/>
      <c r="F26" s="247"/>
    </row>
    <row r="27" spans="1:6">
      <c r="A27" s="74"/>
      <c r="B27" s="74"/>
      <c r="C27" s="74"/>
      <c r="D27" s="74"/>
      <c r="E27" s="74"/>
      <c r="F27" s="74"/>
    </row>
    <row r="28" spans="1:6">
      <c r="A28" s="1110" t="s">
        <v>1122</v>
      </c>
      <c r="B28" s="1110"/>
      <c r="C28" s="74"/>
      <c r="D28" s="74"/>
      <c r="E28" s="74"/>
      <c r="F28" s="74"/>
    </row>
    <row r="29" spans="1:6" ht="41.25" customHeight="1">
      <c r="A29" s="1109" t="s">
        <v>923</v>
      </c>
      <c r="B29" s="1109"/>
      <c r="C29" s="1109"/>
      <c r="D29" s="1109"/>
      <c r="E29" s="1109"/>
      <c r="F29" s="247"/>
    </row>
    <row r="30" spans="1:6" ht="9.75" customHeight="1">
      <c r="A30" s="253"/>
      <c r="B30" s="251"/>
      <c r="C30" s="251"/>
      <c r="D30" s="251"/>
      <c r="E30" s="251"/>
      <c r="F30" s="251"/>
    </row>
    <row r="31" spans="1:6" ht="74.25" customHeight="1">
      <c r="A31" s="1109" t="s">
        <v>1438</v>
      </c>
      <c r="B31" s="1109"/>
      <c r="C31" s="1109"/>
      <c r="D31" s="1109"/>
      <c r="E31" s="1109"/>
      <c r="F31" s="247"/>
    </row>
    <row r="32" spans="1:6" ht="9.75" customHeight="1">
      <c r="A32" s="74"/>
      <c r="B32" s="74"/>
      <c r="C32" s="74"/>
      <c r="D32" s="74"/>
      <c r="E32" s="74"/>
      <c r="F32" s="74"/>
    </row>
    <row r="33" spans="1:7" ht="49.5" customHeight="1">
      <c r="A33" s="1109" t="s">
        <v>1439</v>
      </c>
      <c r="B33" s="1109"/>
      <c r="C33" s="1109"/>
      <c r="D33" s="1109"/>
      <c r="E33" s="1109"/>
      <c r="F33" s="247"/>
    </row>
    <row r="34" spans="1:7" ht="10.5" customHeight="1">
      <c r="A34" s="74"/>
      <c r="B34" s="74"/>
      <c r="C34" s="74"/>
      <c r="D34" s="74"/>
      <c r="E34" s="74"/>
      <c r="F34" s="74"/>
    </row>
    <row r="35" spans="1:7" ht="45.75" customHeight="1">
      <c r="A35" s="1109" t="s">
        <v>1440</v>
      </c>
      <c r="B35" s="1109"/>
      <c r="C35" s="1109"/>
      <c r="D35" s="1109"/>
      <c r="E35" s="1109"/>
      <c r="F35" s="247"/>
    </row>
    <row r="36" spans="1:7" ht="9" customHeight="1">
      <c r="A36" s="74"/>
      <c r="B36" s="74"/>
      <c r="C36" s="74"/>
      <c r="D36" s="74"/>
      <c r="E36" s="74"/>
      <c r="F36" s="74"/>
    </row>
    <row r="37" spans="1:7" ht="67.5" customHeight="1">
      <c r="A37" s="1109" t="s">
        <v>1441</v>
      </c>
      <c r="B37" s="1109"/>
      <c r="C37" s="1109"/>
      <c r="D37" s="1109"/>
      <c r="E37" s="1109"/>
      <c r="F37" s="247"/>
    </row>
    <row r="38" spans="1:7" ht="10.5" customHeight="1">
      <c r="A38" s="74"/>
      <c r="B38" s="74"/>
      <c r="C38" s="74"/>
      <c r="D38" s="74"/>
      <c r="E38" s="74"/>
      <c r="F38" s="74"/>
    </row>
    <row r="39" spans="1:7">
      <c r="A39" s="1111" t="s">
        <v>1468</v>
      </c>
      <c r="B39" s="1112"/>
      <c r="C39" s="1112"/>
      <c r="D39" s="1112"/>
      <c r="E39" s="1112"/>
      <c r="F39" s="1112"/>
    </row>
    <row r="40" spans="1:7">
      <c r="A40" s="253"/>
      <c r="B40" s="251"/>
      <c r="C40" s="251"/>
      <c r="D40" s="251"/>
      <c r="E40" s="251"/>
      <c r="F40" s="251"/>
    </row>
    <row r="41" spans="1:7" s="20" customFormat="1" ht="24" customHeight="1">
      <c r="A41" s="254"/>
      <c r="B41" s="254"/>
      <c r="C41" s="254"/>
      <c r="D41" s="254"/>
      <c r="E41" s="254"/>
      <c r="F41" s="254"/>
      <c r="G41" s="11"/>
    </row>
    <row r="42" spans="1:7" hidden="1">
      <c r="A42" s="255"/>
      <c r="B42" s="255"/>
      <c r="C42" s="255"/>
      <c r="D42" s="255"/>
      <c r="E42" s="255"/>
      <c r="F42" s="255"/>
    </row>
    <row r="44" spans="1:7" hidden="1">
      <c r="A44" s="245" t="s">
        <v>1203</v>
      </c>
    </row>
  </sheetData>
  <sheetProtection algorithmName="SHA-512" hashValue="8TuhvqjvwXQxyv4ntfxMYfnYVO5ol+UckVAljZ4vVsoHWvNWIGtDV7NJs8Sk7WR0llIqScPSuLz6vKahMJa1Mg==" saltValue="jOP/huWrO0RYQURnnQPlMQ==" spinCount="100000" sheet="1" objects="1" scenarios="1" selectLockedCells="1"/>
  <mergeCells count="19">
    <mergeCell ref="A39:F39"/>
    <mergeCell ref="A16:F16"/>
    <mergeCell ref="A15:F15"/>
    <mergeCell ref="A14:E14"/>
    <mergeCell ref="A26:E26"/>
    <mergeCell ref="A29:E29"/>
    <mergeCell ref="A31:E31"/>
    <mergeCell ref="A33:E33"/>
    <mergeCell ref="A35:E35"/>
    <mergeCell ref="A20:E20"/>
    <mergeCell ref="A21:E21"/>
    <mergeCell ref="A22:E22"/>
    <mergeCell ref="A12:E12"/>
    <mergeCell ref="A28:B28"/>
    <mergeCell ref="A37:E37"/>
    <mergeCell ref="A23:E23"/>
    <mergeCell ref="A4:E4"/>
    <mergeCell ref="A7:E7"/>
    <mergeCell ref="A6:E6"/>
  </mergeCells>
  <pageMargins left="0.7" right="0.7" top="0.75" bottom="0.75" header="0.3" footer="0.3"/>
  <pageSetup paperSize="9" scale="51" orientation="portrait" r:id="rId1"/>
  <rowBreaks count="2" manualBreakCount="2">
    <brk id="41" max="5" man="1"/>
    <brk id="44" max="5" man="1"/>
  </rowBreaks>
  <colBreaks count="1" manualBreakCount="1">
    <brk id="6"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95</vt:i4>
      </vt:variant>
    </vt:vector>
  </HeadingPairs>
  <TitlesOfParts>
    <vt:vector size="150" baseType="lpstr">
      <vt:lpstr>Cover</vt:lpstr>
      <vt:lpstr>Contents</vt:lpstr>
      <vt:lpstr>Forward-Looking Statements</vt:lpstr>
      <vt:lpstr>Introduction</vt:lpstr>
      <vt:lpstr>Key metrics</vt:lpstr>
      <vt:lpstr>Own Funds</vt:lpstr>
      <vt:lpstr>EU CC2 </vt:lpstr>
      <vt:lpstr>EU CC1</vt:lpstr>
      <vt:lpstr>EU CC1 Commentary</vt:lpstr>
      <vt:lpstr>IFRS9 FL</vt:lpstr>
      <vt:lpstr>EU OV1</vt:lpstr>
      <vt:lpstr>Countercyclical Capital Buffers</vt:lpstr>
      <vt:lpstr>EU CCyB1</vt:lpstr>
      <vt:lpstr>EU CCyB2</vt:lpstr>
      <vt:lpstr>Credit Risk</vt:lpstr>
      <vt:lpstr>EU CR1</vt:lpstr>
      <vt:lpstr>EU CQ4</vt:lpstr>
      <vt:lpstr>EU CQ5</vt:lpstr>
      <vt:lpstr>EU CR2</vt:lpstr>
      <vt:lpstr>EU CR2a</vt:lpstr>
      <vt:lpstr>EU CQ7</vt:lpstr>
      <vt:lpstr>EU CQ8</vt:lpstr>
      <vt:lpstr>EU CQ6</vt:lpstr>
      <vt:lpstr>EU CQ1</vt:lpstr>
      <vt:lpstr>EU CQ2</vt:lpstr>
      <vt:lpstr>EU CR1-A</vt:lpstr>
      <vt:lpstr>EU CR3</vt:lpstr>
      <vt:lpstr>SA-CR &amp; SA-CCR</vt:lpstr>
      <vt:lpstr>EU CR4</vt:lpstr>
      <vt:lpstr>EU CR5</vt:lpstr>
      <vt:lpstr>EU CCR1</vt:lpstr>
      <vt:lpstr>EU CCR2</vt:lpstr>
      <vt:lpstr>EU CCR3</vt:lpstr>
      <vt:lpstr>EU CCR5</vt:lpstr>
      <vt:lpstr>EU CCR8</vt:lpstr>
      <vt:lpstr>IRRBB</vt:lpstr>
      <vt:lpstr>EU IRRBB1</vt:lpstr>
      <vt:lpstr>Securitisation</vt:lpstr>
      <vt:lpstr>EU SEC1</vt:lpstr>
      <vt:lpstr>EU SEC3</vt:lpstr>
      <vt:lpstr>EU SEC5</vt:lpstr>
      <vt:lpstr>ESG</vt:lpstr>
      <vt:lpstr>ESG Template 1</vt:lpstr>
      <vt:lpstr>ESG Template 2</vt:lpstr>
      <vt:lpstr>ESG Template 5</vt:lpstr>
      <vt:lpstr>ESG Template 10</vt:lpstr>
      <vt:lpstr>Leverage</vt:lpstr>
      <vt:lpstr>EU LR1 - LRSum</vt:lpstr>
      <vt:lpstr>EU LR2 - LRCom</vt:lpstr>
      <vt:lpstr>EU LR3 - LRSpl</vt:lpstr>
      <vt:lpstr>Liquidity</vt:lpstr>
      <vt:lpstr>EU LIQ1</vt:lpstr>
      <vt:lpstr>EU LIQB</vt:lpstr>
      <vt:lpstr>EU LIQ2</vt:lpstr>
      <vt:lpstr>Appendix I</vt:lpstr>
      <vt:lpstr>Contents!_FilterDatabase</vt:lpstr>
      <vt:lpstr>'Credit Risk'!_Toc68685997</vt:lpstr>
      <vt:lpstr>Contents!Print_Area</vt:lpstr>
      <vt:lpstr>'Countercyclical Capital Buffers'!Print_Area</vt:lpstr>
      <vt:lpstr>Cover!Print_Area</vt:lpstr>
      <vt:lpstr>'Credit Risk'!Print_Area</vt:lpstr>
      <vt:lpstr>ESG!Print_Area</vt:lpstr>
      <vt:lpstr>'ESG Template 1'!Print_Area</vt:lpstr>
      <vt:lpstr>'ESG Template 10'!Print_Area</vt:lpstr>
      <vt:lpstr>'ESG Template 2'!Print_Area</vt:lpstr>
      <vt:lpstr>'ESG Template 5'!Print_Area</vt:lpstr>
      <vt:lpstr>'EU CC1 Commentary'!Print_Area</vt:lpstr>
      <vt:lpstr>'EU CC2 '!Print_Area</vt:lpstr>
      <vt:lpstr>'EU CCR1'!Print_Area</vt:lpstr>
      <vt:lpstr>'EU CCR2'!Print_Area</vt:lpstr>
      <vt:lpstr>'EU CCR3'!Print_Area</vt:lpstr>
      <vt:lpstr>'EU CCR5'!Print_Area</vt:lpstr>
      <vt:lpstr>'EU CCR8'!Print_Area</vt:lpstr>
      <vt:lpstr>'EU CCyB1'!Print_Area</vt:lpstr>
      <vt:lpstr>'EU CQ4'!Print_Area</vt:lpstr>
      <vt:lpstr>'EU CR1'!Print_Area</vt:lpstr>
      <vt:lpstr>'EU CR1-A'!Print_Area</vt:lpstr>
      <vt:lpstr>'EU CR2'!Print_Area</vt:lpstr>
      <vt:lpstr>'EU CR3'!Print_Area</vt:lpstr>
      <vt:lpstr>'EU LIQ1'!Print_Area</vt:lpstr>
      <vt:lpstr>'EU LIQB'!Print_Area</vt:lpstr>
      <vt:lpstr>'EU LR1 - LRSum'!Print_Area</vt:lpstr>
      <vt:lpstr>'EU LR2 - LRCom'!Print_Area</vt:lpstr>
      <vt:lpstr>'EU LR3 - LRSpl'!Print_Area</vt:lpstr>
      <vt:lpstr>'EU OV1'!Print_Area</vt:lpstr>
      <vt:lpstr>'EU SEC1'!Print_Area</vt:lpstr>
      <vt:lpstr>'EU SEC3'!Print_Area</vt:lpstr>
      <vt:lpstr>'EU SEC5'!Print_Area</vt:lpstr>
      <vt:lpstr>'IFRS9 FL'!Print_Area</vt:lpstr>
      <vt:lpstr>Introduction!Print_Area</vt:lpstr>
      <vt:lpstr>IRRBB!Print_Area</vt:lpstr>
      <vt:lpstr>'Key metrics'!Print_Area</vt:lpstr>
      <vt:lpstr>Leverage!Print_Area</vt:lpstr>
      <vt:lpstr>Liquidity!Print_Area</vt:lpstr>
      <vt:lpstr>'Own Funds'!Print_Area</vt:lpstr>
      <vt:lpstr>'SA-CR &amp; SA-CCR'!Print_Area</vt:lpstr>
      <vt:lpstr>Securitisation!Print_Area</vt:lpstr>
      <vt:lpstr>'Appendix I'!Print_Titles</vt:lpstr>
      <vt:lpstr>'ESG Template 1'!Print_Titles</vt:lpstr>
      <vt:lpstr>'ESG Template 2'!Print_Titles</vt:lpstr>
      <vt:lpstr>'ESG Template 5'!Print_Titles</vt:lpstr>
      <vt:lpstr>'EU CC1'!Print_Titles</vt:lpstr>
      <vt:lpstr>'EU CC2 '!Print_Titles</vt:lpstr>
      <vt:lpstr>'EU CCR8'!Print_Titles</vt:lpstr>
      <vt:lpstr>'EU CCyB1'!Print_Titles</vt:lpstr>
      <vt:lpstr>'EU CQ1'!Print_Titles</vt:lpstr>
      <vt:lpstr>'EU CQ5'!Print_Titles</vt:lpstr>
      <vt:lpstr>'EU CQ6'!Print_Titles</vt:lpstr>
      <vt:lpstr>'EU CQ8'!Print_Titles</vt:lpstr>
      <vt:lpstr>'EU CR1'!Print_Titles</vt:lpstr>
      <vt:lpstr>'EU CR4'!Print_Titles</vt:lpstr>
      <vt:lpstr>'EU LIQ1'!Print_Titles</vt:lpstr>
      <vt:lpstr>'EU LIQ2'!Print_Titles</vt:lpstr>
      <vt:lpstr>'EU LR2 - LRCom'!Print_Titles</vt:lpstr>
      <vt:lpstr>'IFRS9 FL'!Print_Titles</vt:lpstr>
      <vt:lpstr>Table_AssetsLeverage</vt:lpstr>
      <vt:lpstr>Table_CCR1_YN</vt:lpstr>
      <vt:lpstr>Table_CCR1_YN1</vt:lpstr>
      <vt:lpstr>Table_CCR2_YN</vt:lpstr>
      <vt:lpstr>Table_CCR3_YN</vt:lpstr>
      <vt:lpstr>Table_CCR5B_YN</vt:lpstr>
      <vt:lpstr>Table_Collateral_YN</vt:lpstr>
      <vt:lpstr>Table_Collateral_YN1</vt:lpstr>
      <vt:lpstr>Table_COllLoans_YN</vt:lpstr>
      <vt:lpstr>Table_COllLoans_YN1</vt:lpstr>
      <vt:lpstr>Table_CollVintage_YN</vt:lpstr>
      <vt:lpstr>Table_CollVintage_YN1</vt:lpstr>
      <vt:lpstr>'EU CCyB1'!Table_CounterClCB</vt:lpstr>
      <vt:lpstr>Table_CR4_YN</vt:lpstr>
      <vt:lpstr>Table_CR5_YN</vt:lpstr>
      <vt:lpstr>Table_CreditQualIndustry_YN</vt:lpstr>
      <vt:lpstr>Table_CreditQualIndustry_YN1</vt:lpstr>
      <vt:lpstr>Table_CrQualForb_YN</vt:lpstr>
      <vt:lpstr>Table_CrQualForb_YN1</vt:lpstr>
      <vt:lpstr>Table_CRRleverageRatio</vt:lpstr>
      <vt:lpstr>Table_CRRsplit</vt:lpstr>
      <vt:lpstr>Table_EU_CCR8</vt:lpstr>
      <vt:lpstr>Table_LiqRiskYN</vt:lpstr>
      <vt:lpstr>Table_NPEchanges</vt:lpstr>
      <vt:lpstr>Table_NPEsProvisions_YN</vt:lpstr>
      <vt:lpstr>Table_NPEsProvisions_YN1</vt:lpstr>
      <vt:lpstr>Table_OV1RWA_YN</vt:lpstr>
      <vt:lpstr>Table_QulForb</vt:lpstr>
      <vt:lpstr>Table_SFT</vt:lpstr>
      <vt:lpstr>Contents!Z_1F1CDE94_43EA_4A90_82AF_291799113E76_.wvu.FilterData</vt:lpstr>
      <vt:lpstr>Contents!Z_353F5685_0B8B_4AA1_9F16_66557969DCE8_.wvu.FilterData</vt:lpstr>
      <vt:lpstr>Contents!Z_37226721_D1D5_4398_9EDA_67E59F139E5C_.wvu.FilterData</vt:lpstr>
      <vt:lpstr>Contents!Z_4F760026_2E26_4881_AAA8_3BCC1A815AF3_.wvu.FilterData</vt:lpstr>
      <vt:lpstr>Contents!Z_7B60F99A_D440_4227_8B5F_9E6F39EB7AB9_.wvu.FilterData</vt:lpstr>
      <vt:lpstr>Contents!Z_903BF3C7_8C98_4810_9C20_2AC37A2650A6_.wvu.FilterData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5704</dc:creator>
  <cp:lastModifiedBy>5704</cp:lastModifiedBy>
  <cp:lastPrinted>2023-09-06T10:19:54Z</cp:lastPrinted>
  <dcterms:created xsi:type="dcterms:W3CDTF">2020-10-02T11:25:53Z</dcterms:created>
  <dcterms:modified xsi:type="dcterms:W3CDTF">2023-09-06T11:41:18Z</dcterms:modified>
</cp:coreProperties>
</file>