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package/2006/relationships/metadata/core-properties" Target="docProps/core.xml"/>
  <Relationship Id="rId3" Type="http://schemas.openxmlformats.org/officeDocument/2006/relationships/extended-properties" Target="docProps/app.xml"/>
  <Relationship Id="rId4" Type="http://schemas.openxmlformats.org/officeDocument/2006/relationships/custom-properties" Target="docProps/custom.xml"/>
</Relationships>
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15" yWindow="240" windowWidth="18195" windowHeight="8055"/>
  </bookViews>
  <sheets>
    <sheet name="Open Offer - Calculator" sheetId="1" r:id="rId1"/>
  </sheets>
  <definedNames>
    <definedName name="_xlnm.Print_Area" localSheetId="0">'Open Offer - Calculator'!$A$1:$E$28</definedName>
  </definedNames>
  <calcPr calcId="145621"/>
</workbook>
</file>

<file path=xl/calcChain.xml><?xml version="1.0" encoding="utf-8"?>
<calcChain xmlns="http://schemas.openxmlformats.org/spreadsheetml/2006/main">
  <c r="C14" i="1" l="1"/>
  <c r="C7" i="1"/>
  <c r="C28" i="1"/>
  <c r="C23" i="1"/>
  <c r="C25" i="1"/>
  <c r="C26" i="1" s="1"/>
  <c r="C8" i="1" l="1"/>
  <c r="C9" i="1" l="1"/>
  <c r="C11" i="1" l="1"/>
  <c r="C13" i="1" s="1"/>
  <c r="C12" i="1" l="1"/>
  <c r="C16" i="1" s="1"/>
  <c r="C10" i="1"/>
  <c r="C18" i="1" l="1"/>
  <c r="C19" i="1" s="1"/>
  <c r="C17" i="1"/>
</calcChain>
</file>

<file path=xl/sharedStrings.xml><?xml version="1.0" encoding="utf-8"?>
<sst xmlns="http://schemas.openxmlformats.org/spreadsheetml/2006/main" count="36" uniqueCount="26">
  <si>
    <t>Size of the clawback (%)</t>
  </si>
  <si>
    <t>Share price (€)</t>
  </si>
  <si>
    <t>Existing Number of Shares</t>
  </si>
  <si>
    <t xml:space="preserve">Number of shares </t>
  </si>
  <si>
    <t xml:space="preserve">Minimum subscription </t>
  </si>
  <si>
    <t>%</t>
  </si>
  <si>
    <t>Minimum shares</t>
  </si>
  <si>
    <t>Number of shares in clawback</t>
  </si>
  <si>
    <t>Size of the clawback (€)</t>
  </si>
  <si>
    <t>Size of the offering (€)</t>
  </si>
  <si>
    <t>INPUT</t>
  </si>
  <si>
    <t>HIDDEN</t>
  </si>
  <si>
    <t xml:space="preserve">Amount payable if you apply for your full Open Offer Entitlement </t>
  </si>
  <si>
    <t>Total number of Open Offer Shares for which application is being made (Box 5c)</t>
  </si>
  <si>
    <t>Total amount payable (Box 6)</t>
  </si>
  <si>
    <r>
      <t xml:space="preserve">Open Offer Entitlement to Open Offer Shares for which you may apply to subscribe under the Open Offer (rounded down to whole number) </t>
    </r>
    <r>
      <rPr>
        <b/>
        <sz val="10"/>
        <color indexed="8"/>
        <rFont val="Arial"/>
        <family val="2"/>
      </rPr>
      <t>(Box 3)</t>
    </r>
  </si>
  <si>
    <r>
      <t xml:space="preserve">Amount payable if you apply for your full Open Offer Entitlement </t>
    </r>
    <r>
      <rPr>
        <b/>
        <sz val="10"/>
        <color indexed="8"/>
        <rFont val="Arial"/>
        <family val="2"/>
      </rPr>
      <t>(Box 4)</t>
    </r>
  </si>
  <si>
    <r>
      <t xml:space="preserve">Number of Open Offer Shares for which application is made under your Open Offer Entitlement under the Open Offer  </t>
    </r>
    <r>
      <rPr>
        <b/>
        <sz val="10"/>
        <color indexed="8"/>
        <rFont val="Arial"/>
        <family val="2"/>
      </rPr>
      <t>(Box 5a)</t>
    </r>
  </si>
  <si>
    <t>Open Offer - Calculator</t>
  </si>
  <si>
    <r>
      <t xml:space="preserve">Number of Existing Ordinary Shares registered in your name(s) at 5.00 p.m. on 28 July 2014 </t>
    </r>
    <r>
      <rPr>
        <b/>
        <sz val="10"/>
        <color indexed="8"/>
        <rFont val="Arial"/>
        <family val="2"/>
      </rPr>
      <t>(Box 2)</t>
    </r>
  </si>
  <si>
    <t>Minimum Amount of Excess Application</t>
  </si>
  <si>
    <t>Additional Number of Excess Shares applied under the Excess Application Facility</t>
  </si>
  <si>
    <t>Additional Amount of Excess Application</t>
  </si>
  <si>
    <t xml:space="preserve">Minimum Number of Excess Shares under the Excess Application Facility </t>
  </si>
  <si>
    <r>
      <t xml:space="preserve">Number of Excess Shares under the Excess Application Facility for which application is made </t>
    </r>
    <r>
      <rPr>
        <b/>
        <sz val="10"/>
        <color indexed="8"/>
        <rFont val="Arial"/>
        <family val="2"/>
      </rPr>
      <t>(Box 5b)</t>
    </r>
  </si>
  <si>
    <t>Amount of Excess Application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</si>
</sst>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0000%"/>
    <numFmt numFmtId="167" formatCode="&quot;€&quot;#,##0.00"/>
  </numFmts>
  <fonts count="1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color indexed="8"/>
      <name val="Arial"/>
      <family val="2"/>
    </font>
    <font>
      <sz val="9"/>
      <color indexed="12"/>
      <name val="Arial"/>
      <family val="2"/>
    </font>
    <font>
      <b/>
      <sz val="9"/>
      <color indexed="8"/>
      <name val="Arial"/>
      <family val="2"/>
    </font>
    <font>
      <sz val="9"/>
      <color indexed="10"/>
      <name val="Arial"/>
      <family val="2"/>
    </font>
    <font>
      <sz val="9"/>
      <name val="Arial"/>
      <family val="2"/>
    </font>
    <font>
      <sz val="15"/>
      <color indexed="23"/>
      <name val="Arial"/>
      <family val="2"/>
    </font>
    <font>
      <sz val="18"/>
      <color indexed="8"/>
      <name val="Arial"/>
      <family val="2"/>
    </font>
    <font>
      <sz val="8"/>
      <color indexed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8"/>
      <color indexed="56"/>
      <name val="Arial"/>
      <family val="2"/>
    </font>
    <font>
      <sz val="8"/>
      <color indexed="57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165" fontId="3" fillId="0" borderId="0" xfId="1" applyNumberFormat="1" applyFont="1" applyAlignment="1">
      <alignment horizontal="right"/>
    </xf>
    <xf numFmtId="9" fontId="3" fillId="0" borderId="0" xfId="0" applyNumberFormat="1" applyFont="1" applyAlignment="1">
      <alignment horizontal="right"/>
    </xf>
    <xf numFmtId="0" fontId="7" fillId="0" borderId="0" xfId="0" applyFont="1" applyAlignment="1">
      <alignment horizontal="left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4" fillId="2" borderId="0" xfId="0" applyFont="1" applyFill="1" applyAlignment="1">
      <alignment horizontal="left"/>
    </xf>
    <xf numFmtId="165" fontId="3" fillId="2" borderId="0" xfId="1" applyNumberFormat="1" applyFont="1" applyFill="1" applyAlignment="1">
      <alignment horizontal="right"/>
    </xf>
    <xf numFmtId="9" fontId="3" fillId="2" borderId="0" xfId="0" applyNumberFormat="1" applyFont="1" applyFill="1" applyAlignment="1">
      <alignment horizontal="right"/>
    </xf>
    <xf numFmtId="164" fontId="3" fillId="2" borderId="0" xfId="1" applyNumberFormat="1" applyFont="1" applyFill="1" applyAlignment="1">
      <alignment horizontal="right"/>
    </xf>
    <xf numFmtId="165" fontId="6" fillId="2" borderId="0" xfId="1" applyNumberFormat="1" applyFont="1" applyFill="1" applyAlignment="1">
      <alignment horizontal="right"/>
    </xf>
    <xf numFmtId="165" fontId="2" fillId="2" borderId="0" xfId="0" applyNumberFormat="1" applyFont="1" applyFill="1" applyAlignment="1">
      <alignment horizontal="right"/>
    </xf>
    <xf numFmtId="0" fontId="5" fillId="0" borderId="0" xfId="0" applyFont="1" applyBorder="1" applyAlignment="1">
      <alignment horizontal="right"/>
    </xf>
    <xf numFmtId="0" fontId="9" fillId="0" borderId="0" xfId="0" applyFont="1" applyAlignment="1">
      <alignment horizontal="right"/>
    </xf>
    <xf numFmtId="0" fontId="13" fillId="0" borderId="0" xfId="0" applyFont="1" applyAlignment="1">
      <alignment horizontal="left" vertical="center"/>
    </xf>
    <xf numFmtId="165" fontId="12" fillId="0" borderId="1" xfId="1" applyNumberFormat="1" applyFont="1" applyBorder="1" applyAlignment="1">
      <alignment horizontal="right"/>
    </xf>
    <xf numFmtId="166" fontId="10" fillId="0" borderId="1" xfId="2" applyNumberFormat="1" applyFont="1" applyBorder="1" applyAlignment="1">
      <alignment horizontal="right"/>
    </xf>
    <xf numFmtId="165" fontId="10" fillId="3" borderId="1" xfId="0" applyNumberFormat="1" applyFont="1" applyFill="1" applyBorder="1" applyAlignment="1">
      <alignment horizontal="right"/>
    </xf>
    <xf numFmtId="167" fontId="10" fillId="3" borderId="1" xfId="0" applyNumberFormat="1" applyFont="1" applyFill="1" applyBorder="1" applyAlignment="1">
      <alignment horizontal="right"/>
    </xf>
    <xf numFmtId="165" fontId="10" fillId="0" borderId="1" xfId="0" applyNumberFormat="1" applyFont="1" applyBorder="1" applyAlignment="1">
      <alignment horizontal="right"/>
    </xf>
    <xf numFmtId="167" fontId="10" fillId="0" borderId="1" xfId="0" applyNumberFormat="1" applyFont="1" applyBorder="1" applyAlignment="1">
      <alignment horizontal="right"/>
    </xf>
    <xf numFmtId="165" fontId="11" fillId="0" borderId="1" xfId="0" applyNumberFormat="1" applyFont="1" applyBorder="1" applyAlignment="1">
      <alignment horizontal="right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/>
    </xf>
    <xf numFmtId="0" fontId="10" fillId="3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right"/>
    </xf>
    <xf numFmtId="167" fontId="11" fillId="0" borderId="1" xfId="0" applyNumberFormat="1" applyFont="1" applyBorder="1" applyAlignment="1">
      <alignment horizontal="right"/>
    </xf>
    <xf numFmtId="165" fontId="10" fillId="0" borderId="1" xfId="0" applyNumberFormat="1" applyFont="1" applyBorder="1" applyAlignment="1">
      <alignment horizontal="left" vertical="center"/>
    </xf>
    <xf numFmtId="43" fontId="2" fillId="0" borderId="0" xfId="0" applyNumberFormat="1" applyFont="1" applyAlignment="1">
      <alignment horizontal="center"/>
    </xf>
    <xf numFmtId="165" fontId="12" fillId="4" borderId="1" xfId="1" applyNumberFormat="1" applyFont="1" applyFill="1" applyBorder="1" applyAlignment="1" applyProtection="1">
      <alignment horizontal="right"/>
      <protection locked="0"/>
    </xf>
    <xf numFmtId="167" fontId="12" fillId="4" borderId="1" xfId="1" applyNumberFormat="1" applyFont="1" applyFill="1" applyBorder="1" applyAlignment="1" applyProtection="1">
      <alignment horizontal="right"/>
      <protection locked="0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worksheet" Target="worksheets/sheet1.xml"/>
  <Relationship Id="rId2" Type="http://schemas.openxmlformats.org/officeDocument/2006/relationships/theme" Target="theme/theme1.xml"/>
  <Relationship Id="rId3" Type="http://schemas.openxmlformats.org/officeDocument/2006/relationships/styles" Target="styles.xml"/>
  <Relationship Id="rId4" Type="http://schemas.openxmlformats.org/officeDocument/2006/relationships/sharedStrings" Target="sharedStrings.xml"/>
  <Relationship Id="rId5" Type="http://schemas.openxmlformats.org/officeDocument/2006/relationships/calcChain" Target="calcChain.xml"/>
</Relationships>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.bin"/>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8"/>
  <sheetViews>
    <sheetView showGridLines="0" tabSelected="1" zoomScaleNormal="100" zoomScaleSheetLayoutView="100" workbookViewId="0">
      <selection activeCell="C5" sqref="C5"/>
    </sheetView>
  </sheetViews>
  <sheetFormatPr defaultRowHeight="12" x14ac:dyDescent="0.2"/>
  <cols>
    <col min="1" max="1" width="2.28515625" style="1" customWidth="1"/>
    <col min="2" max="2" width="55" style="2" customWidth="1"/>
    <col min="3" max="3" width="18.140625" style="2" customWidth="1"/>
    <col min="4" max="4" width="8.5703125" style="2" customWidth="1"/>
    <col min="5" max="5" width="28.85546875" style="2" bestFit="1" customWidth="1"/>
    <col min="6" max="16384" width="9.140625" style="3"/>
  </cols>
  <sheetData>
    <row r="1" spans="1:6" ht="7.5" customHeight="1" x14ac:dyDescent="0.2"/>
    <row r="2" spans="1:6" s="9" customFormat="1" ht="23.25" x14ac:dyDescent="0.25">
      <c r="A2" s="7"/>
      <c r="B2" s="18" t="s">
        <v>18</v>
      </c>
      <c r="C2" s="8"/>
      <c r="D2" s="8"/>
      <c r="E2" s="8"/>
    </row>
    <row r="3" spans="1:6" ht="21" customHeight="1" x14ac:dyDescent="0.25">
      <c r="B3" s="6"/>
    </row>
    <row r="4" spans="1:6" ht="14.25" customHeight="1" x14ac:dyDescent="0.25">
      <c r="B4" s="6"/>
    </row>
    <row r="5" spans="1:6" ht="32.25" customHeight="1" x14ac:dyDescent="0.2">
      <c r="B5" s="26" t="s">
        <v>19</v>
      </c>
      <c r="C5" s="34">
        <v>0</v>
      </c>
      <c r="D5" s="17" t="s">
        <v>10</v>
      </c>
    </row>
    <row r="6" spans="1:6" ht="12.75" hidden="1" x14ac:dyDescent="0.2">
      <c r="B6" s="27" t="s">
        <v>2</v>
      </c>
      <c r="C6" s="19">
        <v>4755710678</v>
      </c>
      <c r="D6" s="17" t="s">
        <v>11</v>
      </c>
      <c r="F6" s="33"/>
    </row>
    <row r="7" spans="1:6" ht="12.75" hidden="1" x14ac:dyDescent="0.2">
      <c r="B7" s="27" t="s">
        <v>5</v>
      </c>
      <c r="C7" s="20">
        <f>C5/C6</f>
        <v>0</v>
      </c>
      <c r="D7" s="17" t="s">
        <v>11</v>
      </c>
      <c r="E7" s="3"/>
    </row>
    <row r="8" spans="1:6" ht="38.25" x14ac:dyDescent="0.2">
      <c r="B8" s="28" t="s">
        <v>15</v>
      </c>
      <c r="C8" s="21">
        <f>ROUNDDOWN(C7*C26,0)</f>
        <v>0</v>
      </c>
      <c r="D8" s="30"/>
      <c r="E8" s="3"/>
    </row>
    <row r="9" spans="1:6" ht="25.5" x14ac:dyDescent="0.2">
      <c r="B9" s="28" t="s">
        <v>16</v>
      </c>
      <c r="C9" s="22">
        <f>C22*C8</f>
        <v>0</v>
      </c>
      <c r="D9" s="30"/>
      <c r="E9" s="3"/>
    </row>
    <row r="10" spans="1:6" ht="38.25" x14ac:dyDescent="0.2">
      <c r="B10" s="26" t="s">
        <v>17</v>
      </c>
      <c r="C10" s="23">
        <f>C11/C22</f>
        <v>0</v>
      </c>
      <c r="D10" s="30"/>
      <c r="E10" s="3"/>
    </row>
    <row r="11" spans="1:6" ht="24" customHeight="1" x14ac:dyDescent="0.2">
      <c r="B11" s="26" t="s">
        <v>12</v>
      </c>
      <c r="C11" s="24">
        <f>C9</f>
        <v>0</v>
      </c>
      <c r="D11" s="30"/>
      <c r="E11" s="3"/>
    </row>
    <row r="12" spans="1:6" ht="24" customHeight="1" x14ac:dyDescent="0.2">
      <c r="B12" s="26" t="s">
        <v>23</v>
      </c>
      <c r="C12" s="23">
        <f>C13/C22</f>
        <v>416666.66666666669</v>
      </c>
      <c r="D12" s="30"/>
      <c r="E12" s="3"/>
    </row>
    <row r="13" spans="1:6" ht="24" customHeight="1" x14ac:dyDescent="0.2">
      <c r="B13" s="27" t="s">
        <v>20</v>
      </c>
      <c r="C13" s="24">
        <f>IF(C11&gt;100000,0,100000-C11)</f>
        <v>100000</v>
      </c>
      <c r="D13" s="30"/>
      <c r="E13" s="3"/>
    </row>
    <row r="14" spans="1:6" ht="27" customHeight="1" x14ac:dyDescent="0.2">
      <c r="B14" s="26" t="s">
        <v>21</v>
      </c>
      <c r="C14" s="23">
        <f>C15/C22</f>
        <v>0</v>
      </c>
      <c r="D14" s="30"/>
      <c r="E14" s="3"/>
    </row>
    <row r="15" spans="1:6" ht="16.5" customHeight="1" x14ac:dyDescent="0.2">
      <c r="B15" s="27" t="s">
        <v>22</v>
      </c>
      <c r="C15" s="35">
        <v>0</v>
      </c>
      <c r="D15" s="17" t="s">
        <v>10</v>
      </c>
    </row>
    <row r="16" spans="1:6" ht="31.5" customHeight="1" x14ac:dyDescent="0.2">
      <c r="B16" s="26" t="s">
        <v>24</v>
      </c>
      <c r="C16" s="32">
        <f>ROUNDUP(C14+C12,0)</f>
        <v>416667</v>
      </c>
      <c r="D16" s="3"/>
      <c r="E16" s="3"/>
    </row>
    <row r="17" spans="2:5" ht="24" customHeight="1" x14ac:dyDescent="0.2">
      <c r="B17" s="27" t="s">
        <v>25</v>
      </c>
      <c r="C17" s="24">
        <f>C16*0.24</f>
        <v>100000.08</v>
      </c>
      <c r="D17" s="30"/>
      <c r="E17" s="3"/>
    </row>
    <row r="18" spans="2:5" ht="30" customHeight="1" x14ac:dyDescent="0.2">
      <c r="B18" s="29" t="s">
        <v>13</v>
      </c>
      <c r="C18" s="25">
        <f>ROUNDUP((C16+C10),0)</f>
        <v>416667</v>
      </c>
      <c r="D18" s="30"/>
      <c r="E18" s="4"/>
    </row>
    <row r="19" spans="2:5" ht="18.75" customHeight="1" x14ac:dyDescent="0.2">
      <c r="B19" s="29" t="s">
        <v>14</v>
      </c>
      <c r="C19" s="31">
        <f>C18*0.24</f>
        <v>100000.08</v>
      </c>
      <c r="D19" s="30"/>
      <c r="E19" s="4"/>
    </row>
    <row r="20" spans="2:5" ht="9.75" hidden="1" customHeight="1" x14ac:dyDescent="0.2">
      <c r="B20" s="3"/>
      <c r="C20" s="3"/>
      <c r="D20" s="3"/>
      <c r="E20" s="4"/>
    </row>
    <row r="21" spans="2:5" ht="15" hidden="1" customHeight="1" x14ac:dyDescent="0.2">
      <c r="B21" s="10" t="s">
        <v>9</v>
      </c>
      <c r="C21" s="11">
        <v>1000000000</v>
      </c>
      <c r="D21" s="16" t="s">
        <v>11</v>
      </c>
      <c r="E21" s="5"/>
    </row>
    <row r="22" spans="2:5" hidden="1" x14ac:dyDescent="0.2">
      <c r="B22" s="10" t="s">
        <v>1</v>
      </c>
      <c r="C22" s="13">
        <v>0.24</v>
      </c>
      <c r="D22" s="16" t="s">
        <v>11</v>
      </c>
    </row>
    <row r="23" spans="2:5" hidden="1" x14ac:dyDescent="0.2">
      <c r="B23" s="10" t="s">
        <v>3</v>
      </c>
      <c r="C23" s="14">
        <f>+C21/C22</f>
        <v>4166666666.666667</v>
      </c>
      <c r="D23" s="16" t="s">
        <v>11</v>
      </c>
    </row>
    <row r="24" spans="2:5" hidden="1" x14ac:dyDescent="0.2">
      <c r="B24" s="10" t="s">
        <v>0</v>
      </c>
      <c r="C24" s="12">
        <v>0.2</v>
      </c>
      <c r="D24" s="16" t="s">
        <v>11</v>
      </c>
    </row>
    <row r="25" spans="2:5" hidden="1" x14ac:dyDescent="0.2">
      <c r="B25" s="10" t="s">
        <v>8</v>
      </c>
      <c r="C25" s="15">
        <f>+C21*C24</f>
        <v>200000000</v>
      </c>
      <c r="D25" s="16" t="s">
        <v>11</v>
      </c>
    </row>
    <row r="26" spans="2:5" hidden="1" x14ac:dyDescent="0.2">
      <c r="B26" s="10" t="s">
        <v>7</v>
      </c>
      <c r="C26" s="15">
        <f>+C25/C22</f>
        <v>833333333.33333337</v>
      </c>
      <c r="D26" s="16" t="s">
        <v>11</v>
      </c>
    </row>
    <row r="27" spans="2:5" hidden="1" x14ac:dyDescent="0.2">
      <c r="B27" s="10" t="s">
        <v>4</v>
      </c>
      <c r="C27" s="15">
        <v>100000</v>
      </c>
      <c r="D27" s="16" t="s">
        <v>11</v>
      </c>
    </row>
    <row r="28" spans="2:5" hidden="1" x14ac:dyDescent="0.2">
      <c r="B28" s="10" t="s">
        <v>6</v>
      </c>
      <c r="C28" s="15">
        <f>+C27/C22</f>
        <v>416666.66666666669</v>
      </c>
      <c r="D28" s="16" t="s">
        <v>11</v>
      </c>
    </row>
  </sheetData>
  <sheetProtection sheet="1" objects="1" scenarios="1"/>
  <phoneticPr fontId="0" type="noConversion"/>
  <pageMargins left="0.7" right="0.7" top="0.75" bottom="0.75" header="0.3" footer="0.3"/>
  <pageSetup paperSize="9" orientation="landscape" r:id="rId1"/>
  <headerFooter>
    <oddFooter>&amp;LHIGHLY RESTRICTED</oddFooter>
    <evenFooter>&amp;LHIGHLY RESTRICTED</evenFooter>
    <firstFooter>&amp;LHIGHLY RESTRICTED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Open Offer - Calculator</vt:lpstr>
      <vt:lpstr>'Open Offer - Calculator'!Print_Area</vt:lpstr>
    </vt:vector>
  </TitlesOfParts>
  <Company/>
  <LinksUpToDate>false</LinksUpToDate>
  <SharedDoc>false</SharedDoc>
  <HyperlinksChanged>false</HyperlinksChanged>
  <AppVersion>14.0300</AppVersion>
  <Template/>
  <Manager/>
  <TotalTime>0</TotalTime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revision>0</revision>
  <dc:title>.</dc:title>
</coreProperties>
</file>

<file path=docProps/custom.xml><?xml version="1.0" encoding="utf-8"?>
<Properties xmlns="http://schemas.openxmlformats.org/officeDocument/2006/custom-properties" xmlns:vt="http://schemas.openxmlformats.org/officeDocument/2006/docPropsVTypes"/>
</file>